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ther\Dropbox (AFE Business Account)\Docs for Website Repository\III. Agreements with Lead Firms\3.5 Illustrative Lead Firm Initiative Budgets\"/>
    </mc:Choice>
  </mc:AlternateContent>
  <bookViews>
    <workbookView xWindow="0" yWindow="0" windowWidth="7720" windowHeight="4910"/>
  </bookViews>
  <sheets>
    <sheet name="Summary budget" sheetId="1" r:id="rId1"/>
    <sheet name="Chilli" sheetId="4" r:id="rId2"/>
    <sheet name="Mungbean" sheetId="5" r:id="rId3"/>
  </sheets>
  <calcPr calcId="152511"/>
</workbook>
</file>

<file path=xl/calcChain.xml><?xml version="1.0" encoding="utf-8"?>
<calcChain xmlns="http://schemas.openxmlformats.org/spreadsheetml/2006/main">
  <c r="E124" i="5" l="1"/>
  <c r="E123" i="5"/>
  <c r="E108" i="5"/>
  <c r="E107" i="5"/>
  <c r="E76" i="5"/>
  <c r="E75" i="5"/>
  <c r="E44" i="5"/>
  <c r="E43" i="5"/>
  <c r="F18" i="5"/>
  <c r="F17" i="5"/>
  <c r="E108" i="4"/>
  <c r="E107" i="4"/>
  <c r="E92" i="4"/>
  <c r="E91" i="4"/>
  <c r="E60" i="4"/>
  <c r="E59" i="4"/>
  <c r="E28" i="4"/>
  <c r="E27" i="4"/>
  <c r="F6" i="5"/>
  <c r="F7" i="5"/>
  <c r="F10" i="5"/>
  <c r="F8" i="5"/>
  <c r="F9" i="5"/>
  <c r="F13" i="5"/>
  <c r="F16" i="5"/>
  <c r="E116" i="5"/>
  <c r="E117" i="5"/>
  <c r="E118" i="5"/>
  <c r="E86" i="5"/>
  <c r="E87" i="5"/>
  <c r="E88" i="5"/>
  <c r="E89" i="5"/>
  <c r="E90" i="5"/>
  <c r="E91" i="5"/>
  <c r="E92" i="5"/>
  <c r="E93" i="5"/>
  <c r="E94" i="5"/>
  <c r="E96" i="5"/>
  <c r="E97" i="5"/>
  <c r="E98" i="5"/>
  <c r="E100" i="5"/>
  <c r="E104" i="5"/>
  <c r="E105" i="5"/>
  <c r="E56" i="5"/>
  <c r="E57" i="5"/>
  <c r="E58" i="5"/>
  <c r="E59" i="5"/>
  <c r="E60" i="5"/>
  <c r="E61" i="5"/>
  <c r="E62" i="5"/>
  <c r="E63" i="5"/>
  <c r="E64" i="5"/>
  <c r="E66" i="5"/>
  <c r="E67" i="5"/>
  <c r="E68" i="5"/>
  <c r="E27" i="5"/>
  <c r="E30" i="5"/>
  <c r="E34" i="5"/>
  <c r="E41" i="5"/>
  <c r="E28" i="5"/>
  <c r="E29" i="5"/>
  <c r="E36" i="5"/>
  <c r="E39" i="5"/>
  <c r="E100" i="4"/>
  <c r="E101" i="4"/>
  <c r="E103" i="4"/>
  <c r="C105" i="4"/>
  <c r="E102" i="4"/>
  <c r="E105" i="4"/>
  <c r="E70" i="4"/>
  <c r="E71" i="4"/>
  <c r="E72" i="4"/>
  <c r="E73" i="4"/>
  <c r="E74" i="4"/>
  <c r="E75" i="4"/>
  <c r="E76" i="4"/>
  <c r="E77" i="4"/>
  <c r="E78" i="4"/>
  <c r="E80" i="4"/>
  <c r="E81" i="4"/>
  <c r="E82" i="4"/>
  <c r="E40" i="4"/>
  <c r="E41" i="4"/>
  <c r="E42" i="4"/>
  <c r="E43" i="4"/>
  <c r="E44" i="4"/>
  <c r="E45" i="4"/>
  <c r="E46" i="4"/>
  <c r="E47" i="4"/>
  <c r="E48" i="4"/>
  <c r="E50" i="4"/>
  <c r="E51" i="4"/>
  <c r="E52" i="4"/>
  <c r="E54" i="4"/>
  <c r="C56" i="4"/>
  <c r="E56" i="4"/>
  <c r="E8" i="4"/>
  <c r="E10" i="4"/>
  <c r="E13" i="4"/>
  <c r="E17" i="4"/>
  <c r="E25" i="4"/>
  <c r="E11" i="4"/>
  <c r="E12" i="4"/>
  <c r="E19" i="4"/>
  <c r="E22" i="4"/>
  <c r="C7" i="1"/>
  <c r="C13" i="1"/>
  <c r="C14" i="1"/>
  <c r="E84" i="4"/>
  <c r="E88" i="4"/>
  <c r="E89" i="4"/>
  <c r="E70" i="5"/>
  <c r="C72" i="5"/>
  <c r="E72" i="5"/>
  <c r="C9" i="1"/>
  <c r="E119" i="5"/>
  <c r="C121" i="5"/>
  <c r="E121" i="5"/>
  <c r="C16" i="1"/>
  <c r="E109" i="5"/>
  <c r="C15" i="1"/>
  <c r="E94" i="4"/>
  <c r="C8" i="1"/>
  <c r="C10" i="1"/>
  <c r="C17" i="1"/>
  <c r="C19" i="1"/>
</calcChain>
</file>

<file path=xl/sharedStrings.xml><?xml version="1.0" encoding="utf-8"?>
<sst xmlns="http://schemas.openxmlformats.org/spreadsheetml/2006/main" count="245" uniqueCount="118">
  <si>
    <t>Budget Head</t>
  </si>
  <si>
    <t>Sl#</t>
  </si>
  <si>
    <t>Farmers' coaching</t>
  </si>
  <si>
    <t>Demo and Trial</t>
  </si>
  <si>
    <t>Field Day</t>
  </si>
  <si>
    <t>1.5.a</t>
  </si>
  <si>
    <t>1.5.b</t>
  </si>
  <si>
    <t>1.5.c</t>
  </si>
  <si>
    <t>Sub Total</t>
  </si>
  <si>
    <t>Total</t>
  </si>
  <si>
    <t xml:space="preserve">ToT,Coaching, Demo, Trial and Field Day etc. </t>
  </si>
  <si>
    <t>1.6.a</t>
  </si>
  <si>
    <t>1.6.b</t>
  </si>
  <si>
    <t>1.6.c</t>
  </si>
  <si>
    <t>1.6.d</t>
  </si>
  <si>
    <t>Mungbean(150 farmers)</t>
  </si>
  <si>
    <t>Grand Total</t>
  </si>
  <si>
    <t>Staff Training on Seed Production</t>
  </si>
  <si>
    <t>Sl No</t>
  </si>
  <si>
    <t>Particulars</t>
  </si>
  <si>
    <t>Unit Rate (TK)</t>
  </si>
  <si>
    <t>Qty/NO</t>
  </si>
  <si>
    <t>Cost (TK)</t>
  </si>
  <si>
    <t>Preparation of coaching sites</t>
  </si>
  <si>
    <t>(venue rental, chairs, etc.)</t>
  </si>
  <si>
    <t>Materials/handouts</t>
  </si>
  <si>
    <t>Food (participants + coaching team)</t>
  </si>
  <si>
    <t>Expert farmer (if 2 sessions/day is double)</t>
  </si>
  <si>
    <t>Total  basic cost per training session</t>
  </si>
  <si>
    <t>Total basic cost of coaching sessions</t>
  </si>
  <si>
    <t>Banners</t>
  </si>
  <si>
    <t>Devlp. of coaching materials (posters, flip charts, samples, etc.)</t>
  </si>
  <si>
    <t>Resource people to prepare coaching team</t>
  </si>
  <si>
    <t>Food for coaching team preparation day(s) / 2 phases</t>
  </si>
  <si>
    <t>Total cost of training and its related</t>
  </si>
  <si>
    <t>* Company should ensure field visit during coaching session</t>
  </si>
  <si>
    <t>* Reimbursement will be made for actual number of sessions conducted</t>
  </si>
  <si>
    <t>Cost per demo plot (10 decimal average)</t>
  </si>
  <si>
    <t>SL NO</t>
  </si>
  <si>
    <t>Particulars (need to adjust quantities</t>
  </si>
  <si>
    <t>Qty/kg</t>
  </si>
  <si>
    <t>based on smaller size of demo)</t>
  </si>
  <si>
    <t>Seeds</t>
  </si>
  <si>
    <t>Urea</t>
  </si>
  <si>
    <t>TSP</t>
  </si>
  <si>
    <t xml:space="preserve"> MP</t>
  </si>
  <si>
    <t>Boric Acid</t>
  </si>
  <si>
    <t>Magnasium</t>
  </si>
  <si>
    <t>Zinc Sulphet</t>
  </si>
  <si>
    <t>Zipsum</t>
  </si>
  <si>
    <t xml:space="preserve"> Compost</t>
  </si>
  <si>
    <t>Pesticide</t>
  </si>
  <si>
    <t>Irrigation</t>
  </si>
  <si>
    <t>Signboard</t>
  </si>
  <si>
    <t>LABOR COSTS (for certain operations)</t>
  </si>
  <si>
    <t>Cost for each demo (TK)</t>
  </si>
  <si>
    <t>Total costs</t>
  </si>
  <si>
    <t>* Companhy should refer (and respect principles of) DEMO guidelines</t>
  </si>
  <si>
    <t>* In general size of demo should not be more than 10 decimal (one third bigha)</t>
  </si>
  <si>
    <t>Cost per trial plot (.5 decimal)</t>
  </si>
  <si>
    <t>based on smaller size of trial)</t>
  </si>
  <si>
    <t>Cost for each trial (TK)</t>
  </si>
  <si>
    <t>No of trial plots (depends on varieties to test)</t>
  </si>
  <si>
    <t>Total cost per trial plot</t>
  </si>
  <si>
    <t>Food/snacks</t>
  </si>
  <si>
    <t>Transportation (vans)</t>
  </si>
  <si>
    <t>Banner</t>
  </si>
  <si>
    <t>Total cost of field days</t>
  </si>
  <si>
    <t>CHILI</t>
  </si>
  <si>
    <t>30 acres</t>
  </si>
  <si>
    <t>No of training sessions per phase (60 farmers/30 farmers = 2 sessions)</t>
  </si>
  <si>
    <t>Total number of coaching sessions (2 phases x 2)</t>
  </si>
  <si>
    <t>(2 expert farmers + 3 company representatives/resource persons)</t>
  </si>
  <si>
    <t xml:space="preserve">Number of demo plots (based on strategic locations) = 2 </t>
  </si>
  <si>
    <t>Total number of coaching sessions (2 x 8)</t>
  </si>
  <si>
    <t>Number of demo plots (based on strategic locations) = 2</t>
  </si>
  <si>
    <r>
      <t>100</t>
    </r>
    <r>
      <rPr>
        <sz val="10"/>
        <rFont val="Arial"/>
        <family val="2"/>
      </rPr>
      <t xml:space="preserve"> ACRES</t>
    </r>
  </si>
  <si>
    <t>0.67 acresw per farmer</t>
  </si>
  <si>
    <t>No of training sessions per phase (150 farmers/40=4 sessions)</t>
  </si>
  <si>
    <t>Sl. #</t>
  </si>
  <si>
    <t>Venue</t>
  </si>
  <si>
    <t>(venue rental, chairs,blcakboards etc.)</t>
  </si>
  <si>
    <t>Food (Participants + Coaching Team)</t>
  </si>
  <si>
    <t>Total Cost for one Day Training</t>
  </si>
  <si>
    <t>No of Training Days</t>
  </si>
  <si>
    <t>Total Cost of Training</t>
  </si>
  <si>
    <t>Total Cost of Training and its Related</t>
  </si>
  <si>
    <t>Snacks &amp; Tea</t>
  </si>
  <si>
    <t>Notebooks+Pens+Folder (30 @ Tk. 50)</t>
  </si>
  <si>
    <t xml:space="preserve">BUDGET FOR STAFF TRAINING </t>
  </si>
  <si>
    <t>1.5.a. FARMERS' COACHING</t>
  </si>
  <si>
    <t>1.5.b. BUDGET FOR DEMO &amp; TRIAL PLOTS</t>
  </si>
  <si>
    <t xml:space="preserve">DEMO PLOT = 10 decimal  </t>
  </si>
  <si>
    <t>BUDGET FOR TRIAL PLOTS (3 varieties/one location = 0.25 decimal)</t>
  </si>
  <si>
    <t xml:space="preserve">Total </t>
  </si>
  <si>
    <t xml:space="preserve">Demo and Trial </t>
  </si>
  <si>
    <t>1.5.c. FIELD DAY</t>
  </si>
  <si>
    <t xml:space="preserve">MUNGBEAN </t>
  </si>
  <si>
    <t>1.6.a.</t>
  </si>
  <si>
    <t>1.6.b.</t>
  </si>
  <si>
    <t>FARMERS' COACHING</t>
  </si>
  <si>
    <t>Total farmers 150</t>
  </si>
  <si>
    <t>1.6.c. BUDGET FOR DEMO PLOTS+ TRIAL</t>
  </si>
  <si>
    <t xml:space="preserve">DEMO PLOTS = 10 decimal  </t>
  </si>
  <si>
    <t>BUDGET FOR TRIAL PLOTS (one variety/one location =0 .5 decimal)</t>
  </si>
  <si>
    <t>1.6.d. FIELD DAY</t>
  </si>
  <si>
    <t>Cost per trial plot (0.25 decimal)</t>
  </si>
  <si>
    <t>Chilli (60 Farmers)</t>
  </si>
  <si>
    <t>Bombay Sweets will bear (30%)</t>
  </si>
  <si>
    <t>Estimated number of Independent Contract Farmers (ICF's) = 60 ( 0.5 acres / farmer)</t>
  </si>
  <si>
    <t>Amount in Tk.(Only Project share)</t>
  </si>
  <si>
    <t>Company will bear (30%)</t>
  </si>
  <si>
    <t xml:space="preserve">Project will bear (70%) </t>
  </si>
  <si>
    <t>Project will bear (70%)</t>
  </si>
  <si>
    <t>Project (DEMO+TRIAL)</t>
  </si>
  <si>
    <t>Project will bear (70%) which is Taka</t>
  </si>
  <si>
    <t>Company will bear (30%) which is Taka</t>
  </si>
  <si>
    <t>Summary Budget for Company (Contract Farming Initiative)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</si>
</sst>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1"/>
      <name val="Tahoma"/>
      <family val="2"/>
    </font>
    <font>
      <sz val="1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6" fillId="0" borderId="0" xfId="0" applyFont="1"/>
    <xf numFmtId="0" fontId="1" fillId="0" borderId="1" xfId="0" applyFont="1" applyBorder="1"/>
    <xf numFmtId="3" fontId="1" fillId="0" borderId="1" xfId="0" applyNumberFormat="1" applyFont="1" applyBorder="1"/>
    <xf numFmtId="0" fontId="0" fillId="0" borderId="1" xfId="0" applyBorder="1"/>
    <xf numFmtId="3" fontId="0" fillId="0" borderId="1" xfId="0" applyNumberFormat="1" applyBorder="1"/>
    <xf numFmtId="0" fontId="0" fillId="0" borderId="2" xfId="0" applyBorder="1"/>
    <xf numFmtId="0" fontId="2" fillId="0" borderId="3" xfId="0" applyFont="1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3" fontId="0" fillId="0" borderId="0" xfId="0" applyNumberFormat="1"/>
    <xf numFmtId="3" fontId="1" fillId="0" borderId="0" xfId="0" applyNumberFormat="1" applyFont="1"/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3" fontId="2" fillId="0" borderId="1" xfId="0" applyNumberFormat="1" applyFont="1" applyBorder="1" applyAlignment="1">
      <alignment vertical="top"/>
    </xf>
    <xf numFmtId="3" fontId="2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vertical="top" wrapText="1"/>
    </xf>
    <xf numFmtId="3" fontId="1" fillId="0" borderId="1" xfId="0" applyNumberFormat="1" applyFont="1" applyBorder="1" applyAlignment="1">
      <alignment horizontal="center" vertical="top" wrapText="1"/>
    </xf>
    <xf numFmtId="0" fontId="5" fillId="0" borderId="1" xfId="0" applyFont="1" applyBorder="1"/>
    <xf numFmtId="3" fontId="2" fillId="0" borderId="0" xfId="0" applyNumberFormat="1" applyFont="1"/>
    <xf numFmtId="2" fontId="1" fillId="0" borderId="0" xfId="0" applyNumberFormat="1" applyFont="1"/>
    <xf numFmtId="0" fontId="0" fillId="0" borderId="0" xfId="0" applyBorder="1"/>
    <xf numFmtId="3" fontId="0" fillId="0" borderId="0" xfId="0" applyNumberFormat="1" applyBorder="1"/>
    <xf numFmtId="0" fontId="5" fillId="0" borderId="0" xfId="0" applyFont="1" applyBorder="1"/>
    <xf numFmtId="0" fontId="1" fillId="0" borderId="0" xfId="0" applyFont="1" applyBorder="1" applyAlignment="1">
      <alignment horizontal="center"/>
    </xf>
    <xf numFmtId="3" fontId="1" fillId="0" borderId="0" xfId="0" applyNumberFormat="1" applyFont="1" applyBorder="1"/>
    <xf numFmtId="0" fontId="2" fillId="0" borderId="1" xfId="0" applyFont="1" applyBorder="1"/>
    <xf numFmtId="0" fontId="0" fillId="0" borderId="3" xfId="0" applyBorder="1"/>
    <xf numFmtId="0" fontId="7" fillId="0" borderId="0" xfId="0" applyFont="1"/>
    <xf numFmtId="3" fontId="7" fillId="0" borderId="0" xfId="0" applyNumberFormat="1" applyFont="1"/>
    <xf numFmtId="0" fontId="8" fillId="0" borderId="0" xfId="0" applyFont="1"/>
    <xf numFmtId="0" fontId="4" fillId="0" borderId="0" xfId="0" applyFont="1"/>
    <xf numFmtId="0" fontId="1" fillId="0" borderId="0" xfId="0" applyFont="1" applyBorder="1"/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0" fillId="0" borderId="4" xfId="0" applyBorder="1"/>
    <xf numFmtId="3" fontId="1" fillId="0" borderId="5" xfId="0" applyNumberFormat="1" applyFont="1" applyBorder="1"/>
    <xf numFmtId="0" fontId="1" fillId="0" borderId="6" xfId="0" applyFont="1" applyBorder="1"/>
    <xf numFmtId="0" fontId="1" fillId="0" borderId="7" xfId="0" applyFont="1" applyBorder="1"/>
    <xf numFmtId="3" fontId="1" fillId="0" borderId="8" xfId="0" applyNumberFormat="1" applyFont="1" applyBorder="1"/>
    <xf numFmtId="0" fontId="0" fillId="0" borderId="9" xfId="0" applyBorder="1"/>
    <xf numFmtId="3" fontId="0" fillId="0" borderId="8" xfId="0" applyNumberFormat="1" applyBorder="1"/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/>
    <xf numFmtId="3" fontId="1" fillId="0" borderId="14" xfId="0" applyNumberFormat="1" applyFont="1" applyBorder="1"/>
    <xf numFmtId="0" fontId="1" fillId="0" borderId="15" xfId="0" applyFont="1" applyBorder="1"/>
    <xf numFmtId="0" fontId="1" fillId="0" borderId="16" xfId="0" applyFont="1" applyBorder="1"/>
    <xf numFmtId="2" fontId="2" fillId="0" borderId="0" xfId="0" applyNumberFormat="1" applyFont="1"/>
    <xf numFmtId="0" fontId="2" fillId="0" borderId="0" xfId="0" applyFont="1" applyAlignment="1">
      <alignment horizontal="left"/>
    </xf>
    <xf numFmtId="0" fontId="0" fillId="0" borderId="0" xfId="0" applyBorder="1" applyAlignment="1">
      <alignment vertical="top" wrapText="1"/>
    </xf>
    <xf numFmtId="0" fontId="0" fillId="2" borderId="13" xfId="0" applyFill="1" applyBorder="1"/>
    <xf numFmtId="0" fontId="0" fillId="2" borderId="6" xfId="0" applyFill="1" applyBorder="1"/>
    <xf numFmtId="0" fontId="10" fillId="0" borderId="0" xfId="0" applyFont="1"/>
    <xf numFmtId="0" fontId="9" fillId="0" borderId="17" xfId="0" applyFont="1" applyBorder="1" applyAlignment="1">
      <alignment horizontal="right"/>
    </xf>
    <xf numFmtId="0" fontId="9" fillId="0" borderId="18" xfId="0" applyFont="1" applyBorder="1"/>
    <xf numFmtId="0" fontId="9" fillId="0" borderId="12" xfId="0" applyFont="1" applyBorder="1"/>
    <xf numFmtId="0" fontId="10" fillId="0" borderId="4" xfId="0" applyFont="1" applyBorder="1" applyAlignment="1">
      <alignment horizontal="right"/>
    </xf>
    <xf numFmtId="0" fontId="10" fillId="0" borderId="1" xfId="0" applyFont="1" applyBorder="1"/>
    <xf numFmtId="0" fontId="9" fillId="3" borderId="4" xfId="0" applyFont="1" applyFill="1" applyBorder="1" applyAlignment="1">
      <alignment horizontal="right"/>
    </xf>
    <xf numFmtId="0" fontId="9" fillId="3" borderId="1" xfId="0" applyFont="1" applyFill="1" applyBorder="1"/>
    <xf numFmtId="0" fontId="9" fillId="2" borderId="4" xfId="0" applyFont="1" applyFill="1" applyBorder="1" applyAlignment="1">
      <alignment horizontal="right"/>
    </xf>
    <xf numFmtId="0" fontId="9" fillId="2" borderId="1" xfId="0" applyFont="1" applyFill="1" applyBorder="1"/>
    <xf numFmtId="0" fontId="9" fillId="0" borderId="1" xfId="0" applyFont="1" applyBorder="1"/>
    <xf numFmtId="0" fontId="9" fillId="0" borderId="4" xfId="0" applyFont="1" applyBorder="1"/>
    <xf numFmtId="0" fontId="9" fillId="3" borderId="4" xfId="0" applyFont="1" applyFill="1" applyBorder="1"/>
    <xf numFmtId="0" fontId="9" fillId="2" borderId="4" xfId="0" applyFont="1" applyFill="1" applyBorder="1"/>
    <xf numFmtId="0" fontId="9" fillId="0" borderId="4" xfId="0" applyFont="1" applyFill="1" applyBorder="1"/>
    <xf numFmtId="0" fontId="9" fillId="0" borderId="1" xfId="0" applyFont="1" applyFill="1" applyBorder="1"/>
    <xf numFmtId="0" fontId="9" fillId="3" borderId="18" xfId="0" applyFont="1" applyFill="1" applyBorder="1"/>
    <xf numFmtId="0" fontId="9" fillId="3" borderId="12" xfId="0" applyFont="1" applyFill="1" applyBorder="1"/>
    <xf numFmtId="49" fontId="9" fillId="2" borderId="19" xfId="0" applyNumberFormat="1" applyFont="1" applyFill="1" applyBorder="1" applyAlignment="1">
      <alignment horizontal="right"/>
    </xf>
    <xf numFmtId="0" fontId="9" fillId="2" borderId="20" xfId="0" applyFont="1" applyFill="1" applyBorder="1"/>
    <xf numFmtId="3" fontId="9" fillId="0" borderId="5" xfId="0" applyNumberFormat="1" applyFont="1" applyBorder="1"/>
    <xf numFmtId="3" fontId="10" fillId="0" borderId="8" xfId="0" applyNumberFormat="1" applyFont="1" applyBorder="1"/>
    <xf numFmtId="0" fontId="9" fillId="2" borderId="8" xfId="0" applyFont="1" applyFill="1" applyBorder="1"/>
    <xf numFmtId="0" fontId="10" fillId="0" borderId="8" xfId="0" applyFont="1" applyBorder="1"/>
    <xf numFmtId="1" fontId="9" fillId="3" borderId="8" xfId="0" applyNumberFormat="1" applyFont="1" applyFill="1" applyBorder="1"/>
    <xf numFmtId="1" fontId="9" fillId="3" borderId="5" xfId="0" applyNumberFormat="1" applyFont="1" applyFill="1" applyBorder="1"/>
    <xf numFmtId="0" fontId="0" fillId="2" borderId="14" xfId="0" applyFill="1" applyBorder="1"/>
    <xf numFmtId="3" fontId="9" fillId="3" borderId="8" xfId="0" applyNumberFormat="1" applyFont="1" applyFill="1" applyBorder="1"/>
    <xf numFmtId="3" fontId="9" fillId="2" borderId="21" xfId="0" applyNumberFormat="1" applyFont="1" applyFill="1" applyBorder="1"/>
    <xf numFmtId="0" fontId="9" fillId="0" borderId="16" xfId="0" applyFont="1" applyBorder="1" applyAlignment="1">
      <alignment horizontal="left" vertical="top" wrapText="1"/>
    </xf>
    <xf numFmtId="0" fontId="9" fillId="0" borderId="7" xfId="0" applyFont="1" applyBorder="1" applyAlignment="1">
      <alignment vertical="top" wrapText="1"/>
    </xf>
    <xf numFmtId="0" fontId="9" fillId="0" borderId="15" xfId="0" applyFont="1" applyBorder="1" applyAlignment="1">
      <alignment horizontal="right" vertical="top" wrapText="1"/>
    </xf>
    <xf numFmtId="3" fontId="10" fillId="0" borderId="0" xfId="0" applyNumberFormat="1" applyFont="1"/>
    <xf numFmtId="3" fontId="10" fillId="0" borderId="0" xfId="0" applyNumberFormat="1" applyFont="1" applyAlignment="1"/>
    <xf numFmtId="0" fontId="9" fillId="0" borderId="22" xfId="0" applyFont="1" applyBorder="1" applyAlignment="1">
      <alignment horizontal="left"/>
    </xf>
    <xf numFmtId="0" fontId="9" fillId="0" borderId="23" xfId="0" applyFont="1" applyBorder="1" applyAlignment="1">
      <alignment horizontal="left"/>
    </xf>
    <xf numFmtId="0" fontId="9" fillId="0" borderId="15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abSelected="1" zoomScaleNormal="100" workbookViewId="0">
      <selection activeCell="D6" sqref="D6"/>
    </sheetView>
  </sheetViews>
  <sheetFormatPr defaultRowHeight="12.5" x14ac:dyDescent="0.25"/>
  <cols>
    <col min="1" max="1" width="9.08984375" customWidth="1"/>
    <col min="2" max="2" width="58.08984375" customWidth="1"/>
    <col min="3" max="3" width="22.453125" customWidth="1"/>
    <col min="4" max="4" width="15.453125" style="27" customWidth="1"/>
    <col min="7" max="7" width="50.6328125" customWidth="1"/>
  </cols>
  <sheetData>
    <row r="1" spans="1:7" ht="14.5" thickBot="1" x14ac:dyDescent="0.35">
      <c r="A1" s="98" t="s">
        <v>117</v>
      </c>
      <c r="B1" s="99"/>
      <c r="C1" s="100"/>
      <c r="D1" s="95"/>
    </row>
    <row r="2" spans="1:7" ht="14.5" thickBot="1" x14ac:dyDescent="0.35">
      <c r="A2" s="62"/>
      <c r="B2" s="62"/>
      <c r="C2" s="62"/>
      <c r="D2" s="94"/>
    </row>
    <row r="3" spans="1:7" ht="33" customHeight="1" thickBot="1" x14ac:dyDescent="0.3">
      <c r="A3" s="93" t="s">
        <v>1</v>
      </c>
      <c r="B3" s="92" t="s">
        <v>0</v>
      </c>
      <c r="C3" s="91" t="s">
        <v>110</v>
      </c>
    </row>
    <row r="4" spans="1:7" ht="18" customHeight="1" x14ac:dyDescent="0.3">
      <c r="A4" s="63">
        <v>1</v>
      </c>
      <c r="B4" s="96" t="s">
        <v>10</v>
      </c>
      <c r="C4" s="97"/>
    </row>
    <row r="5" spans="1:7" ht="18" customHeight="1" x14ac:dyDescent="0.3">
      <c r="A5" s="75"/>
      <c r="B5" s="71"/>
      <c r="C5" s="84"/>
    </row>
    <row r="6" spans="1:7" ht="18" customHeight="1" x14ac:dyDescent="0.3">
      <c r="A6" s="76">
        <v>1.5</v>
      </c>
      <c r="B6" s="77" t="s">
        <v>107</v>
      </c>
      <c r="C6" s="85"/>
    </row>
    <row r="7" spans="1:7" ht="18" customHeight="1" x14ac:dyDescent="0.3">
      <c r="A7" s="66" t="s">
        <v>5</v>
      </c>
      <c r="B7" s="67" t="s">
        <v>2</v>
      </c>
      <c r="C7" s="83">
        <f>Chilli!E27</f>
        <v>12005</v>
      </c>
    </row>
    <row r="8" spans="1:7" ht="18" customHeight="1" x14ac:dyDescent="0.3">
      <c r="A8" s="66" t="s">
        <v>6</v>
      </c>
      <c r="B8" s="67" t="s">
        <v>95</v>
      </c>
      <c r="C8" s="83">
        <f>Chilli!E94</f>
        <v>5856.9699999999993</v>
      </c>
    </row>
    <row r="9" spans="1:7" ht="18" customHeight="1" x14ac:dyDescent="0.3">
      <c r="A9" s="66" t="s">
        <v>7</v>
      </c>
      <c r="B9" s="67" t="s">
        <v>4</v>
      </c>
      <c r="C9" s="83">
        <f>Chilli!E107</f>
        <v>5530</v>
      </c>
    </row>
    <row r="10" spans="1:7" ht="18" customHeight="1" x14ac:dyDescent="0.3">
      <c r="A10" s="68">
        <v>1.5</v>
      </c>
      <c r="B10" s="69" t="s">
        <v>8</v>
      </c>
      <c r="C10" s="89">
        <f>SUM(C7:C9)</f>
        <v>23391.97</v>
      </c>
      <c r="D10" s="15"/>
    </row>
    <row r="11" spans="1:7" ht="18" customHeight="1" x14ac:dyDescent="0.3">
      <c r="A11" s="70"/>
      <c r="B11" s="71"/>
      <c r="C11" s="84"/>
    </row>
    <row r="12" spans="1:7" ht="18" customHeight="1" x14ac:dyDescent="0.3">
      <c r="A12" s="73">
        <v>1.6</v>
      </c>
      <c r="B12" s="72" t="s">
        <v>15</v>
      </c>
      <c r="C12" s="85"/>
    </row>
    <row r="13" spans="1:7" ht="18" customHeight="1" x14ac:dyDescent="0.3">
      <c r="A13" s="66" t="s">
        <v>11</v>
      </c>
      <c r="B13" s="67" t="s">
        <v>17</v>
      </c>
      <c r="C13" s="83">
        <f>Mungbean!F17</f>
        <v>2029.9999999999998</v>
      </c>
    </row>
    <row r="14" spans="1:7" ht="18" customHeight="1" x14ac:dyDescent="0.3">
      <c r="A14" s="66" t="s">
        <v>12</v>
      </c>
      <c r="B14" s="67" t="s">
        <v>2</v>
      </c>
      <c r="C14" s="83">
        <f>Mungbean!E43</f>
        <v>25109</v>
      </c>
      <c r="G14" s="59"/>
    </row>
    <row r="15" spans="1:7" ht="18" customHeight="1" x14ac:dyDescent="0.3">
      <c r="A15" s="66" t="s">
        <v>13</v>
      </c>
      <c r="B15" s="67" t="s">
        <v>3</v>
      </c>
      <c r="C15" s="83">
        <f>Mungbean!E109</f>
        <v>7614.32</v>
      </c>
      <c r="G15" s="59"/>
    </row>
    <row r="16" spans="1:7" ht="18" customHeight="1" x14ac:dyDescent="0.3">
      <c r="A16" s="66" t="s">
        <v>14</v>
      </c>
      <c r="B16" s="67" t="s">
        <v>4</v>
      </c>
      <c r="C16" s="83">
        <f>Mungbean!E123</f>
        <v>5530</v>
      </c>
      <c r="G16" s="59"/>
    </row>
    <row r="17" spans="1:7" ht="18" customHeight="1" x14ac:dyDescent="0.3">
      <c r="A17" s="74">
        <v>1.6</v>
      </c>
      <c r="B17" s="69" t="s">
        <v>8</v>
      </c>
      <c r="C17" s="86">
        <f>SUM(C13:C16)</f>
        <v>40283.32</v>
      </c>
      <c r="D17" s="15"/>
    </row>
    <row r="18" spans="1:7" ht="18" customHeight="1" x14ac:dyDescent="0.3">
      <c r="A18" s="75"/>
      <c r="B18" s="71"/>
      <c r="C18" s="84"/>
    </row>
    <row r="19" spans="1:7" ht="18" customHeight="1" thickBot="1" x14ac:dyDescent="0.35">
      <c r="A19" s="78">
        <v>1</v>
      </c>
      <c r="B19" s="79" t="s">
        <v>9</v>
      </c>
      <c r="C19" s="87">
        <f>C10+C17</f>
        <v>63675.29</v>
      </c>
      <c r="D19" s="15"/>
    </row>
    <row r="20" spans="1:7" ht="18" customHeight="1" x14ac:dyDescent="0.25">
      <c r="A20" s="60"/>
      <c r="B20" s="61"/>
      <c r="C20" s="88"/>
      <c r="G20" s="59"/>
    </row>
    <row r="21" spans="1:7" ht="18" customHeight="1" x14ac:dyDescent="0.3">
      <c r="A21" s="80"/>
      <c r="B21" s="81"/>
      <c r="C21" s="90"/>
    </row>
    <row r="22" spans="1:7" ht="18" customHeight="1" thickBot="1" x14ac:dyDescent="0.35">
      <c r="A22" s="64"/>
      <c r="B22" s="65" t="s">
        <v>16</v>
      </c>
      <c r="C22" s="82"/>
      <c r="D22" s="15"/>
    </row>
    <row r="23" spans="1:7" ht="18" customHeight="1" x14ac:dyDescent="0.25"/>
    <row r="24" spans="1:7" ht="18" customHeight="1" x14ac:dyDescent="0.25"/>
    <row r="25" spans="1:7" ht="18" customHeight="1" x14ac:dyDescent="0.25"/>
    <row r="26" spans="1:7" ht="18" customHeight="1" x14ac:dyDescent="0.25"/>
    <row r="27" spans="1:7" ht="18" customHeight="1" x14ac:dyDescent="0.25"/>
    <row r="28" spans="1:7" ht="18" customHeight="1" x14ac:dyDescent="0.25"/>
    <row r="29" spans="1:7" ht="18" customHeight="1" x14ac:dyDescent="0.25"/>
    <row r="30" spans="1:7" ht="18" customHeight="1" x14ac:dyDescent="0.25"/>
    <row r="31" spans="1:7" ht="18" customHeight="1" x14ac:dyDescent="0.25"/>
    <row r="32" spans="1:7" ht="18" customHeight="1" x14ac:dyDescent="0.25"/>
    <row r="33" ht="18" customHeight="1" x14ac:dyDescent="0.25"/>
    <row r="34" ht="18" customHeight="1" x14ac:dyDescent="0.25"/>
    <row r="35" ht="18" customHeight="1" x14ac:dyDescent="0.25"/>
    <row r="36" ht="18" customHeight="1" x14ac:dyDescent="0.25"/>
    <row r="37" ht="18" customHeight="1" x14ac:dyDescent="0.25"/>
  </sheetData>
  <mergeCells count="2">
    <mergeCell ref="B4:C4"/>
    <mergeCell ref="A1:C1"/>
  </mergeCells>
  <phoneticPr fontId="3" type="noConversion"/>
  <printOptions verticalCentered="1"/>
  <pageMargins left="0.26" right="0.16" top="0.39" bottom="0.42" header="0.22" footer="0.36"/>
  <pageSetup paperSize="9" scale="52" orientation="portrait" r:id="rId1"/>
  <headerFooter alignWithMargins="0">
    <oddHeader>&amp;R&amp;"Tahoma,Bold"Annexure-2</oddHeader>
    <oddFooter>&amp;R1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5"/>
  <sheetViews>
    <sheetView workbookViewId="0">
      <selection activeCell="A15" sqref="A15:B16"/>
    </sheetView>
  </sheetViews>
  <sheetFormatPr defaultRowHeight="12.5" x14ac:dyDescent="0.25"/>
  <cols>
    <col min="2" max="2" width="39.453125" customWidth="1"/>
    <col min="3" max="3" width="15" customWidth="1"/>
    <col min="4" max="4" width="14.36328125" customWidth="1"/>
    <col min="5" max="5" width="15.08984375" customWidth="1"/>
  </cols>
  <sheetData>
    <row r="1" spans="1:5" ht="13" x14ac:dyDescent="0.3">
      <c r="A1" s="1" t="s">
        <v>68</v>
      </c>
      <c r="C1" s="4"/>
    </row>
    <row r="2" spans="1:5" ht="13" x14ac:dyDescent="0.3">
      <c r="A2" s="1"/>
      <c r="C2" s="4"/>
    </row>
    <row r="3" spans="1:5" ht="13" x14ac:dyDescent="0.3">
      <c r="A3" s="1" t="s">
        <v>90</v>
      </c>
      <c r="C3" s="4"/>
    </row>
    <row r="4" spans="1:5" ht="13" x14ac:dyDescent="0.3">
      <c r="A4" s="2" t="s">
        <v>69</v>
      </c>
      <c r="C4" s="4"/>
    </row>
    <row r="5" spans="1:5" ht="13" x14ac:dyDescent="0.3">
      <c r="A5" s="2" t="s">
        <v>109</v>
      </c>
      <c r="C5" s="4"/>
    </row>
    <row r="7" spans="1:5" ht="13" x14ac:dyDescent="0.3">
      <c r="A7" s="5" t="s">
        <v>18</v>
      </c>
      <c r="B7" s="5" t="s">
        <v>19</v>
      </c>
      <c r="C7" s="5" t="s">
        <v>20</v>
      </c>
      <c r="D7" s="5" t="s">
        <v>21</v>
      </c>
      <c r="E7" s="6" t="s">
        <v>22</v>
      </c>
    </row>
    <row r="8" spans="1:5" x14ac:dyDescent="0.25">
      <c r="A8" s="7"/>
      <c r="B8" s="7" t="s">
        <v>23</v>
      </c>
      <c r="C8" s="7">
        <v>200</v>
      </c>
      <c r="D8" s="7">
        <v>1</v>
      </c>
      <c r="E8" s="8">
        <f>C8*D8</f>
        <v>200</v>
      </c>
    </row>
    <row r="9" spans="1:5" x14ac:dyDescent="0.25">
      <c r="A9" s="7"/>
      <c r="B9" s="7" t="s">
        <v>24</v>
      </c>
      <c r="C9" s="7"/>
      <c r="D9" s="7"/>
      <c r="E9" s="8"/>
    </row>
    <row r="10" spans="1:5" x14ac:dyDescent="0.25">
      <c r="A10" s="7"/>
      <c r="B10" s="7" t="s">
        <v>25</v>
      </c>
      <c r="C10" s="7">
        <v>8</v>
      </c>
      <c r="D10" s="7">
        <v>25</v>
      </c>
      <c r="E10" s="8">
        <f>D10*C10</f>
        <v>200</v>
      </c>
    </row>
    <row r="11" spans="1:5" x14ac:dyDescent="0.25">
      <c r="A11" s="7"/>
      <c r="B11" s="7" t="s">
        <v>26</v>
      </c>
      <c r="C11" s="7">
        <v>80</v>
      </c>
      <c r="D11" s="7">
        <v>30</v>
      </c>
      <c r="E11" s="8">
        <f>D11*C11</f>
        <v>2400</v>
      </c>
    </row>
    <row r="12" spans="1:5" x14ac:dyDescent="0.25">
      <c r="A12" s="9"/>
      <c r="B12" s="10" t="s">
        <v>27</v>
      </c>
      <c r="C12" s="7">
        <v>150</v>
      </c>
      <c r="D12" s="7">
        <v>1</v>
      </c>
      <c r="E12" s="8">
        <f>D12*C12</f>
        <v>150</v>
      </c>
    </row>
    <row r="13" spans="1:5" ht="13" x14ac:dyDescent="0.3">
      <c r="A13" s="11" t="s">
        <v>28</v>
      </c>
      <c r="B13" s="12"/>
      <c r="C13" s="13"/>
      <c r="D13" s="13"/>
      <c r="E13" s="6">
        <f>SUM(E8:E12)</f>
        <v>2950</v>
      </c>
    </row>
    <row r="14" spans="1:5" x14ac:dyDescent="0.25">
      <c r="E14" s="14"/>
    </row>
    <row r="15" spans="1:5" x14ac:dyDescent="0.25">
      <c r="A15" s="2" t="s">
        <v>70</v>
      </c>
      <c r="E15" s="14">
        <v>2</v>
      </c>
    </row>
    <row r="16" spans="1:5" x14ac:dyDescent="0.25">
      <c r="A16" s="2" t="s">
        <v>71</v>
      </c>
      <c r="E16" s="14">
        <v>4</v>
      </c>
    </row>
    <row r="17" spans="1:5" ht="13" x14ac:dyDescent="0.3">
      <c r="A17" s="1" t="s">
        <v>29</v>
      </c>
      <c r="B17" s="1"/>
      <c r="C17" s="1"/>
      <c r="D17" s="1"/>
      <c r="E17" s="15">
        <f>E13*E16</f>
        <v>11800</v>
      </c>
    </row>
    <row r="18" spans="1:5" x14ac:dyDescent="0.25">
      <c r="E18" s="14"/>
    </row>
    <row r="19" spans="1:5" x14ac:dyDescent="0.25">
      <c r="A19" t="s">
        <v>30</v>
      </c>
      <c r="C19">
        <v>600</v>
      </c>
      <c r="D19">
        <v>1</v>
      </c>
      <c r="E19" s="14">
        <f>C19*D19</f>
        <v>600</v>
      </c>
    </row>
    <row r="20" spans="1:5" x14ac:dyDescent="0.25">
      <c r="A20" t="s">
        <v>31</v>
      </c>
      <c r="E20" s="14">
        <v>2000</v>
      </c>
    </row>
    <row r="21" spans="1:5" x14ac:dyDescent="0.25">
      <c r="A21" t="s">
        <v>32</v>
      </c>
      <c r="E21" s="14">
        <v>2000</v>
      </c>
    </row>
    <row r="22" spans="1:5" x14ac:dyDescent="0.25">
      <c r="A22" s="2" t="s">
        <v>33</v>
      </c>
      <c r="C22">
        <v>150</v>
      </c>
      <c r="D22">
        <v>5</v>
      </c>
      <c r="E22" s="14">
        <f>C22*D22</f>
        <v>750</v>
      </c>
    </row>
    <row r="23" spans="1:5" ht="13" x14ac:dyDescent="0.3">
      <c r="A23" s="4" t="s">
        <v>72</v>
      </c>
      <c r="E23" s="14"/>
    </row>
    <row r="25" spans="1:5" ht="13" x14ac:dyDescent="0.3">
      <c r="A25" s="1" t="s">
        <v>34</v>
      </c>
      <c r="B25" s="1"/>
      <c r="C25" s="1"/>
      <c r="D25" s="1"/>
      <c r="E25" s="15">
        <f>E17+E19+E20+E21+E22</f>
        <v>17150</v>
      </c>
    </row>
    <row r="26" spans="1:5" x14ac:dyDescent="0.25">
      <c r="E26" s="14"/>
    </row>
    <row r="27" spans="1:5" ht="13" x14ac:dyDescent="0.3">
      <c r="A27" s="1" t="s">
        <v>112</v>
      </c>
      <c r="B27" s="1"/>
      <c r="C27" s="1"/>
      <c r="D27" s="1"/>
      <c r="E27" s="15">
        <f>E25*70%</f>
        <v>12005</v>
      </c>
    </row>
    <row r="28" spans="1:5" ht="13" x14ac:dyDescent="0.3">
      <c r="A28" s="1" t="s">
        <v>108</v>
      </c>
      <c r="B28" s="1"/>
      <c r="C28" s="1"/>
      <c r="D28" s="16"/>
      <c r="E28" s="15">
        <f>E25*30%</f>
        <v>5145</v>
      </c>
    </row>
    <row r="29" spans="1:5" ht="13" x14ac:dyDescent="0.3">
      <c r="A29" s="1"/>
      <c r="B29" s="1"/>
      <c r="C29" s="1"/>
      <c r="D29" s="16"/>
      <c r="E29" s="15"/>
    </row>
    <row r="30" spans="1:5" ht="13" x14ac:dyDescent="0.3">
      <c r="A30" s="1" t="s">
        <v>35</v>
      </c>
      <c r="B30" s="1"/>
      <c r="C30" s="1"/>
      <c r="D30" s="16"/>
      <c r="E30" s="15"/>
    </row>
    <row r="31" spans="1:5" ht="13" x14ac:dyDescent="0.3">
      <c r="A31" s="1" t="s">
        <v>36</v>
      </c>
      <c r="B31" s="1"/>
      <c r="C31" s="1"/>
      <c r="D31" s="16"/>
      <c r="E31" s="15"/>
    </row>
    <row r="32" spans="1:5" ht="13" x14ac:dyDescent="0.3">
      <c r="A32" s="1"/>
      <c r="B32" s="1"/>
      <c r="C32" s="1"/>
      <c r="D32" s="16"/>
      <c r="E32" s="15"/>
    </row>
    <row r="33" spans="1:5" ht="13" x14ac:dyDescent="0.3">
      <c r="A33" s="1" t="s">
        <v>91</v>
      </c>
      <c r="E33" s="14"/>
    </row>
    <row r="34" spans="1:5" ht="13" x14ac:dyDescent="0.3">
      <c r="A34" s="1" t="s">
        <v>92</v>
      </c>
      <c r="B34" s="1"/>
      <c r="C34" s="1"/>
      <c r="D34" s="1"/>
      <c r="E34" s="15"/>
    </row>
    <row r="35" spans="1:5" ht="13" x14ac:dyDescent="0.3">
      <c r="A35" s="1" t="s">
        <v>73</v>
      </c>
      <c r="B35" s="1"/>
      <c r="C35" s="1"/>
      <c r="D35" s="4"/>
      <c r="E35" s="15"/>
    </row>
    <row r="36" spans="1:5" ht="13" x14ac:dyDescent="0.3">
      <c r="A36" s="1"/>
      <c r="B36" s="1"/>
      <c r="C36" s="1"/>
      <c r="D36" s="4"/>
      <c r="E36" s="15"/>
    </row>
    <row r="37" spans="1:5" ht="13" x14ac:dyDescent="0.3">
      <c r="A37" s="1" t="s">
        <v>37</v>
      </c>
      <c r="E37" s="14"/>
    </row>
    <row r="38" spans="1:5" ht="13" x14ac:dyDescent="0.3">
      <c r="A38" s="5" t="s">
        <v>38</v>
      </c>
      <c r="B38" s="5" t="s">
        <v>39</v>
      </c>
      <c r="C38" s="5" t="s">
        <v>20</v>
      </c>
      <c r="D38" s="5" t="s">
        <v>40</v>
      </c>
      <c r="E38" s="6" t="s">
        <v>22</v>
      </c>
    </row>
    <row r="39" spans="1:5" ht="13" x14ac:dyDescent="0.3">
      <c r="A39" s="5"/>
      <c r="B39" s="5" t="s">
        <v>41</v>
      </c>
      <c r="C39" s="5"/>
      <c r="D39" s="5"/>
      <c r="E39" s="6"/>
    </row>
    <row r="40" spans="1:5" x14ac:dyDescent="0.25">
      <c r="A40" s="17"/>
      <c r="B40" s="18" t="s">
        <v>42</v>
      </c>
      <c r="C40" s="19">
        <v>50</v>
      </c>
      <c r="D40" s="17">
        <v>2</v>
      </c>
      <c r="E40" s="19">
        <f t="shared" ref="E40:E48" si="0">C40*D40</f>
        <v>100</v>
      </c>
    </row>
    <row r="41" spans="1:5" x14ac:dyDescent="0.25">
      <c r="A41" s="18"/>
      <c r="B41" s="18" t="s">
        <v>43</v>
      </c>
      <c r="C41" s="20">
        <v>6</v>
      </c>
      <c r="D41" s="18">
        <v>1</v>
      </c>
      <c r="E41" s="19">
        <f t="shared" si="0"/>
        <v>6</v>
      </c>
    </row>
    <row r="42" spans="1:5" x14ac:dyDescent="0.25">
      <c r="A42" s="18"/>
      <c r="B42" s="21" t="s">
        <v>44</v>
      </c>
      <c r="C42" s="20">
        <v>25</v>
      </c>
      <c r="D42" s="18">
        <v>3.5</v>
      </c>
      <c r="E42" s="19">
        <f t="shared" si="0"/>
        <v>87.5</v>
      </c>
    </row>
    <row r="43" spans="1:5" x14ac:dyDescent="0.25">
      <c r="A43" s="18"/>
      <c r="B43" s="21" t="s">
        <v>45</v>
      </c>
      <c r="C43" s="20">
        <v>20</v>
      </c>
      <c r="D43" s="18">
        <v>2</v>
      </c>
      <c r="E43" s="19">
        <f t="shared" si="0"/>
        <v>40</v>
      </c>
    </row>
    <row r="44" spans="1:5" ht="13.5" customHeight="1" x14ac:dyDescent="0.25">
      <c r="A44" s="18"/>
      <c r="B44" s="21" t="s">
        <v>46</v>
      </c>
      <c r="C44" s="20">
        <v>110</v>
      </c>
      <c r="D44" s="18">
        <v>0.5</v>
      </c>
      <c r="E44" s="19">
        <f t="shared" si="0"/>
        <v>55</v>
      </c>
    </row>
    <row r="45" spans="1:5" ht="12.75" customHeight="1" x14ac:dyDescent="0.25">
      <c r="A45" s="18"/>
      <c r="B45" s="21" t="s">
        <v>47</v>
      </c>
      <c r="C45" s="20">
        <v>40</v>
      </c>
      <c r="D45" s="18">
        <v>2</v>
      </c>
      <c r="E45" s="19">
        <f t="shared" si="0"/>
        <v>80</v>
      </c>
    </row>
    <row r="46" spans="1:5" ht="12.75" customHeight="1" x14ac:dyDescent="0.25">
      <c r="A46" s="18"/>
      <c r="B46" s="21" t="s">
        <v>48</v>
      </c>
      <c r="C46" s="20">
        <v>100</v>
      </c>
      <c r="D46" s="18">
        <v>0.5</v>
      </c>
      <c r="E46" s="19">
        <f t="shared" si="0"/>
        <v>50</v>
      </c>
    </row>
    <row r="47" spans="1:5" x14ac:dyDescent="0.25">
      <c r="A47" s="18"/>
      <c r="B47" s="21" t="s">
        <v>49</v>
      </c>
      <c r="C47" s="20">
        <v>6</v>
      </c>
      <c r="D47" s="18">
        <v>2</v>
      </c>
      <c r="E47" s="19">
        <f t="shared" si="0"/>
        <v>12</v>
      </c>
    </row>
    <row r="48" spans="1:5" x14ac:dyDescent="0.25">
      <c r="A48" s="18"/>
      <c r="B48" s="18" t="s">
        <v>50</v>
      </c>
      <c r="C48" s="20">
        <v>3</v>
      </c>
      <c r="D48" s="18">
        <v>200</v>
      </c>
      <c r="E48" s="19">
        <f t="shared" si="0"/>
        <v>600</v>
      </c>
    </row>
    <row r="49" spans="1:5" x14ac:dyDescent="0.25">
      <c r="A49" s="18"/>
      <c r="B49" s="18" t="s">
        <v>51</v>
      </c>
      <c r="C49" s="20"/>
      <c r="D49" s="18"/>
      <c r="E49" s="19">
        <v>500</v>
      </c>
    </row>
    <row r="50" spans="1:5" x14ac:dyDescent="0.25">
      <c r="A50" s="22"/>
      <c r="B50" s="18" t="s">
        <v>52</v>
      </c>
      <c r="C50" s="20">
        <v>150</v>
      </c>
      <c r="D50" s="18">
        <v>1</v>
      </c>
      <c r="E50" s="19">
        <f>C50*D50</f>
        <v>150</v>
      </c>
    </row>
    <row r="51" spans="1:5" ht="13.5" customHeight="1" x14ac:dyDescent="0.25">
      <c r="A51" s="18"/>
      <c r="B51" s="18" t="s">
        <v>53</v>
      </c>
      <c r="C51" s="20">
        <v>500</v>
      </c>
      <c r="D51" s="18">
        <v>1</v>
      </c>
      <c r="E51" s="19">
        <f>C51*D51</f>
        <v>500</v>
      </c>
    </row>
    <row r="52" spans="1:5" ht="13.5" customHeight="1" x14ac:dyDescent="0.25">
      <c r="A52" s="18"/>
      <c r="B52" s="18" t="s">
        <v>54</v>
      </c>
      <c r="C52" s="20">
        <v>110</v>
      </c>
      <c r="D52" s="18">
        <v>3</v>
      </c>
      <c r="E52" s="19">
        <f>C52*D52</f>
        <v>330</v>
      </c>
    </row>
    <row r="53" spans="1:5" x14ac:dyDescent="0.25">
      <c r="A53" s="18"/>
      <c r="B53" s="18"/>
      <c r="C53" s="20"/>
      <c r="D53" s="18"/>
      <c r="E53" s="19"/>
    </row>
    <row r="54" spans="1:5" ht="13" x14ac:dyDescent="0.25">
      <c r="A54" s="18"/>
      <c r="B54" s="101" t="s">
        <v>55</v>
      </c>
      <c r="C54" s="101"/>
      <c r="D54" s="101"/>
      <c r="E54" s="24">
        <f>SUM(E40:E52)</f>
        <v>2510.5</v>
      </c>
    </row>
    <row r="55" spans="1:5" ht="13" x14ac:dyDescent="0.25">
      <c r="A55" s="18"/>
      <c r="B55" s="23"/>
      <c r="C55" s="23"/>
      <c r="D55" s="23"/>
      <c r="E55" s="24"/>
    </row>
    <row r="56" spans="1:5" ht="13" x14ac:dyDescent="0.25">
      <c r="A56" s="102" t="s">
        <v>56</v>
      </c>
      <c r="B56" s="103"/>
      <c r="C56" s="25">
        <f>+E54</f>
        <v>2510.5</v>
      </c>
      <c r="D56" s="23">
        <v>2</v>
      </c>
      <c r="E56" s="24">
        <f>C56*D56</f>
        <v>5021</v>
      </c>
    </row>
    <row r="57" spans="1:5" ht="13" x14ac:dyDescent="0.3">
      <c r="A57" s="26"/>
      <c r="B57" s="104"/>
      <c r="C57" s="104"/>
      <c r="D57" s="104"/>
      <c r="E57" s="6"/>
    </row>
    <row r="58" spans="1:5" x14ac:dyDescent="0.25">
      <c r="A58" s="2"/>
      <c r="B58" s="2"/>
      <c r="C58" s="2"/>
      <c r="D58" s="2"/>
      <c r="E58" s="27"/>
    </row>
    <row r="59" spans="1:5" ht="13" x14ac:dyDescent="0.3">
      <c r="A59" s="1" t="s">
        <v>113</v>
      </c>
      <c r="B59" s="1"/>
      <c r="C59" s="28"/>
      <c r="D59" s="1"/>
      <c r="E59" s="15">
        <f>E56*0.7</f>
        <v>3514.7</v>
      </c>
    </row>
    <row r="60" spans="1:5" x14ac:dyDescent="0.25">
      <c r="A60" s="2" t="s">
        <v>111</v>
      </c>
      <c r="B60" s="2"/>
      <c r="C60" s="57"/>
      <c r="D60" s="2"/>
      <c r="E60" s="27">
        <f>E56*0.3</f>
        <v>1506.3</v>
      </c>
    </row>
    <row r="61" spans="1:5" x14ac:dyDescent="0.25">
      <c r="E61" s="14"/>
    </row>
    <row r="62" spans="1:5" x14ac:dyDescent="0.25">
      <c r="A62" t="s">
        <v>57</v>
      </c>
      <c r="E62" s="14"/>
    </row>
    <row r="63" spans="1:5" x14ac:dyDescent="0.25">
      <c r="A63" s="29" t="s">
        <v>58</v>
      </c>
      <c r="B63" s="29"/>
      <c r="C63" s="29"/>
      <c r="D63" s="29"/>
      <c r="E63" s="30"/>
    </row>
    <row r="64" spans="1:5" x14ac:dyDescent="0.25">
      <c r="E64" s="14"/>
    </row>
    <row r="65" spans="1:5" ht="13" x14ac:dyDescent="0.3">
      <c r="A65" s="1" t="s">
        <v>93</v>
      </c>
      <c r="E65" s="27"/>
    </row>
    <row r="66" spans="1:5" ht="13" x14ac:dyDescent="0.3">
      <c r="A66" s="1"/>
      <c r="B66" s="1"/>
      <c r="C66" s="1"/>
      <c r="D66" s="1"/>
      <c r="E66" s="15"/>
    </row>
    <row r="67" spans="1:5" ht="13" x14ac:dyDescent="0.3">
      <c r="A67" s="1" t="s">
        <v>106</v>
      </c>
      <c r="E67" s="14"/>
    </row>
    <row r="68" spans="1:5" ht="13" x14ac:dyDescent="0.3">
      <c r="A68" s="5" t="s">
        <v>38</v>
      </c>
      <c r="B68" s="5" t="s">
        <v>39</v>
      </c>
      <c r="C68" s="5" t="s">
        <v>20</v>
      </c>
      <c r="D68" s="5" t="s">
        <v>40</v>
      </c>
      <c r="E68" s="6" t="s">
        <v>22</v>
      </c>
    </row>
    <row r="69" spans="1:5" ht="13" x14ac:dyDescent="0.3">
      <c r="A69" s="5"/>
      <c r="B69" s="5" t="s">
        <v>60</v>
      </c>
      <c r="C69" s="5"/>
      <c r="D69" s="5"/>
      <c r="E69" s="6"/>
    </row>
    <row r="70" spans="1:5" x14ac:dyDescent="0.25">
      <c r="A70" s="17"/>
      <c r="B70" s="18" t="s">
        <v>42</v>
      </c>
      <c r="C70" s="19">
        <v>50</v>
      </c>
      <c r="D70" s="17">
        <v>0.1</v>
      </c>
      <c r="E70" s="19">
        <f t="shared" ref="E70:E78" si="1">C70*D70</f>
        <v>5</v>
      </c>
    </row>
    <row r="71" spans="1:5" x14ac:dyDescent="0.25">
      <c r="A71" s="18"/>
      <c r="B71" s="18" t="s">
        <v>43</v>
      </c>
      <c r="C71" s="20">
        <v>6</v>
      </c>
      <c r="D71" s="18">
        <v>0.05</v>
      </c>
      <c r="E71" s="19">
        <f t="shared" si="1"/>
        <v>0.30000000000000004</v>
      </c>
    </row>
    <row r="72" spans="1:5" x14ac:dyDescent="0.25">
      <c r="A72" s="18"/>
      <c r="B72" s="21" t="s">
        <v>44</v>
      </c>
      <c r="C72" s="20">
        <v>25</v>
      </c>
      <c r="D72" s="18">
        <v>0.17499999999999999</v>
      </c>
      <c r="E72" s="19">
        <f t="shared" si="1"/>
        <v>4.375</v>
      </c>
    </row>
    <row r="73" spans="1:5" x14ac:dyDescent="0.25">
      <c r="A73" s="18"/>
      <c r="B73" s="21" t="s">
        <v>45</v>
      </c>
      <c r="C73" s="20">
        <v>20</v>
      </c>
      <c r="D73" s="18">
        <v>0.1</v>
      </c>
      <c r="E73" s="19">
        <f t="shared" si="1"/>
        <v>2</v>
      </c>
    </row>
    <row r="74" spans="1:5" ht="12.75" customHeight="1" x14ac:dyDescent="0.25">
      <c r="A74" s="18"/>
      <c r="B74" s="21" t="s">
        <v>46</v>
      </c>
      <c r="C74" s="20">
        <v>110</v>
      </c>
      <c r="D74" s="18">
        <v>2.5000000000000001E-2</v>
      </c>
      <c r="E74" s="19">
        <f t="shared" si="1"/>
        <v>2.75</v>
      </c>
    </row>
    <row r="75" spans="1:5" ht="12" customHeight="1" x14ac:dyDescent="0.25">
      <c r="A75" s="18"/>
      <c r="B75" s="21" t="s">
        <v>47</v>
      </c>
      <c r="C75" s="20">
        <v>40</v>
      </c>
      <c r="D75" s="18">
        <v>0.1</v>
      </c>
      <c r="E75" s="19">
        <f t="shared" si="1"/>
        <v>4</v>
      </c>
    </row>
    <row r="76" spans="1:5" ht="13.5" customHeight="1" x14ac:dyDescent="0.25">
      <c r="A76" s="18"/>
      <c r="B76" s="21" t="s">
        <v>48</v>
      </c>
      <c r="C76" s="20">
        <v>100</v>
      </c>
      <c r="D76" s="18">
        <v>2.5000000000000001E-2</v>
      </c>
      <c r="E76" s="19">
        <f t="shared" si="1"/>
        <v>2.5</v>
      </c>
    </row>
    <row r="77" spans="1:5" x14ac:dyDescent="0.25">
      <c r="A77" s="18"/>
      <c r="B77" s="21" t="s">
        <v>49</v>
      </c>
      <c r="C77" s="20">
        <v>6</v>
      </c>
      <c r="D77" s="18">
        <v>0.1</v>
      </c>
      <c r="E77" s="19">
        <f t="shared" si="1"/>
        <v>0.60000000000000009</v>
      </c>
    </row>
    <row r="78" spans="1:5" x14ac:dyDescent="0.25">
      <c r="A78" s="18"/>
      <c r="B78" s="18" t="s">
        <v>50</v>
      </c>
      <c r="C78" s="20">
        <v>3</v>
      </c>
      <c r="D78" s="18">
        <v>10</v>
      </c>
      <c r="E78" s="19">
        <f t="shared" si="1"/>
        <v>30</v>
      </c>
    </row>
    <row r="79" spans="1:5" x14ac:dyDescent="0.25">
      <c r="A79" s="18"/>
      <c r="B79" s="18" t="s">
        <v>51</v>
      </c>
      <c r="C79" s="20"/>
      <c r="D79" s="18"/>
      <c r="E79" s="19">
        <v>25</v>
      </c>
    </row>
    <row r="80" spans="1:5" x14ac:dyDescent="0.25">
      <c r="A80" s="22"/>
      <c r="B80" s="18" t="s">
        <v>52</v>
      </c>
      <c r="C80" s="20">
        <v>150</v>
      </c>
      <c r="D80" s="18">
        <v>1</v>
      </c>
      <c r="E80" s="19">
        <f>C80*D80</f>
        <v>150</v>
      </c>
    </row>
    <row r="81" spans="1:5" ht="12.75" customHeight="1" x14ac:dyDescent="0.25">
      <c r="A81" s="18"/>
      <c r="B81" s="18" t="s">
        <v>53</v>
      </c>
      <c r="C81" s="20">
        <v>500</v>
      </c>
      <c r="D81" s="18">
        <v>1</v>
      </c>
      <c r="E81" s="19">
        <f>C81*D81</f>
        <v>500</v>
      </c>
    </row>
    <row r="82" spans="1:5" ht="14.25" customHeight="1" x14ac:dyDescent="0.25">
      <c r="A82" s="18"/>
      <c r="B82" s="18" t="s">
        <v>54</v>
      </c>
      <c r="C82" s="20">
        <v>110</v>
      </c>
      <c r="D82" s="18">
        <v>1</v>
      </c>
      <c r="E82" s="19">
        <f>C82*D82</f>
        <v>110</v>
      </c>
    </row>
    <row r="83" spans="1:5" x14ac:dyDescent="0.25">
      <c r="A83" s="18"/>
      <c r="B83" s="18"/>
      <c r="C83" s="20"/>
      <c r="D83" s="18"/>
      <c r="E83" s="19"/>
    </row>
    <row r="84" spans="1:5" ht="13" x14ac:dyDescent="0.25">
      <c r="A84" s="18"/>
      <c r="B84" s="101" t="s">
        <v>61</v>
      </c>
      <c r="C84" s="101"/>
      <c r="D84" s="101"/>
      <c r="E84" s="24">
        <f>SUM(E70:E82)</f>
        <v>836.52499999999998</v>
      </c>
    </row>
    <row r="85" spans="1:5" ht="13" x14ac:dyDescent="0.25">
      <c r="A85" s="18"/>
      <c r="B85" s="23"/>
      <c r="C85" s="23"/>
      <c r="D85" s="23"/>
      <c r="E85" s="24"/>
    </row>
    <row r="86" spans="1:5" ht="13" x14ac:dyDescent="0.3">
      <c r="A86" s="31"/>
      <c r="B86" s="32"/>
      <c r="C86" s="32"/>
      <c r="D86" s="32"/>
      <c r="E86" s="33"/>
    </row>
    <row r="87" spans="1:5" x14ac:dyDescent="0.25">
      <c r="A87" s="2" t="s">
        <v>62</v>
      </c>
      <c r="E87" s="14">
        <v>4</v>
      </c>
    </row>
    <row r="88" spans="1:5" ht="13" x14ac:dyDescent="0.3">
      <c r="A88" s="2" t="s">
        <v>63</v>
      </c>
      <c r="B88" s="1"/>
      <c r="C88" s="1"/>
      <c r="D88" s="1"/>
      <c r="E88" s="27">
        <f>E84</f>
        <v>836.52499999999998</v>
      </c>
    </row>
    <row r="89" spans="1:5" ht="13" x14ac:dyDescent="0.3">
      <c r="A89" s="1"/>
      <c r="B89" s="3" t="s">
        <v>9</v>
      </c>
      <c r="C89" s="1"/>
      <c r="D89" s="1"/>
      <c r="E89" s="15">
        <f>E87*E88</f>
        <v>3346.1</v>
      </c>
    </row>
    <row r="90" spans="1:5" ht="13" x14ac:dyDescent="0.3">
      <c r="A90" s="1"/>
      <c r="B90" s="1"/>
      <c r="C90" s="1"/>
      <c r="D90" s="1"/>
      <c r="E90" s="15"/>
    </row>
    <row r="91" spans="1:5" ht="13" x14ac:dyDescent="0.3">
      <c r="A91" s="1" t="s">
        <v>113</v>
      </c>
      <c r="B91" s="1"/>
      <c r="C91" s="28"/>
      <c r="D91" s="1"/>
      <c r="E91" s="15">
        <f>E89*0.7</f>
        <v>2342.27</v>
      </c>
    </row>
    <row r="92" spans="1:5" x14ac:dyDescent="0.25">
      <c r="A92" s="2" t="s">
        <v>111</v>
      </c>
      <c r="B92" s="2"/>
      <c r="C92" s="57"/>
      <c r="D92" s="2"/>
      <c r="E92" s="27">
        <f>E89*0.3</f>
        <v>1003.8299999999999</v>
      </c>
    </row>
    <row r="93" spans="1:5" x14ac:dyDescent="0.25">
      <c r="E93" s="14"/>
    </row>
    <row r="94" spans="1:5" ht="13" x14ac:dyDescent="0.3">
      <c r="A94" s="1" t="s">
        <v>94</v>
      </c>
      <c r="B94" s="1" t="s">
        <v>114</v>
      </c>
      <c r="E94" s="15">
        <f>E91+E59</f>
        <v>5856.9699999999993</v>
      </c>
    </row>
    <row r="96" spans="1:5" ht="13" x14ac:dyDescent="0.3">
      <c r="A96" s="1" t="s">
        <v>96</v>
      </c>
      <c r="B96" s="1"/>
    </row>
    <row r="97" spans="1:5" ht="13" x14ac:dyDescent="0.3">
      <c r="B97" s="1"/>
    </row>
    <row r="98" spans="1:5" ht="13" x14ac:dyDescent="0.3">
      <c r="A98" s="5" t="s">
        <v>18</v>
      </c>
      <c r="B98" s="5" t="s">
        <v>19</v>
      </c>
      <c r="C98" s="5" t="s">
        <v>20</v>
      </c>
      <c r="D98" s="5" t="s">
        <v>21</v>
      </c>
      <c r="E98" s="6" t="s">
        <v>22</v>
      </c>
    </row>
    <row r="99" spans="1:5" x14ac:dyDescent="0.25">
      <c r="A99" s="7"/>
      <c r="B99" s="7" t="s">
        <v>23</v>
      </c>
      <c r="C99" s="7">
        <v>5000</v>
      </c>
      <c r="D99" s="7">
        <v>1</v>
      </c>
      <c r="E99" s="8">
        <v>300</v>
      </c>
    </row>
    <row r="100" spans="1:5" x14ac:dyDescent="0.25">
      <c r="A100" s="7"/>
      <c r="B100" s="34" t="s">
        <v>64</v>
      </c>
      <c r="C100" s="7">
        <v>40</v>
      </c>
      <c r="D100" s="7">
        <v>100</v>
      </c>
      <c r="E100" s="8">
        <f>D100*C100</f>
        <v>4000</v>
      </c>
    </row>
    <row r="101" spans="1:5" x14ac:dyDescent="0.25">
      <c r="A101" s="9"/>
      <c r="B101" s="10" t="s">
        <v>65</v>
      </c>
      <c r="C101" s="7">
        <v>30</v>
      </c>
      <c r="D101" s="7">
        <v>100</v>
      </c>
      <c r="E101" s="8">
        <f>D101*C101</f>
        <v>3000</v>
      </c>
    </row>
    <row r="102" spans="1:5" x14ac:dyDescent="0.25">
      <c r="A102" s="9"/>
      <c r="B102" s="10" t="s">
        <v>66</v>
      </c>
      <c r="C102" s="7">
        <v>600</v>
      </c>
      <c r="D102" s="7">
        <v>1</v>
      </c>
      <c r="E102" s="8">
        <f>D102*C102</f>
        <v>600</v>
      </c>
    </row>
    <row r="103" spans="1:5" ht="13" x14ac:dyDescent="0.3">
      <c r="A103" s="11" t="s">
        <v>28</v>
      </c>
      <c r="B103" s="12"/>
      <c r="C103" s="13"/>
      <c r="D103" s="13"/>
      <c r="E103" s="6">
        <f>SUM(E99:E102)</f>
        <v>7900</v>
      </c>
    </row>
    <row r="104" spans="1:5" x14ac:dyDescent="0.25">
      <c r="E104" s="14"/>
    </row>
    <row r="105" spans="1:5" ht="13" x14ac:dyDescent="0.3">
      <c r="A105" s="1" t="s">
        <v>67</v>
      </c>
      <c r="B105" s="1"/>
      <c r="C105" s="15">
        <f>E103</f>
        <v>7900</v>
      </c>
      <c r="D105" s="1">
        <v>1</v>
      </c>
      <c r="E105" s="15">
        <f>C105*D105</f>
        <v>7900</v>
      </c>
    </row>
    <row r="106" spans="1:5" x14ac:dyDescent="0.25">
      <c r="E106" s="14"/>
    </row>
    <row r="107" spans="1:5" ht="13" x14ac:dyDescent="0.3">
      <c r="A107" s="1" t="s">
        <v>112</v>
      </c>
      <c r="B107" s="1"/>
      <c r="C107" s="1"/>
      <c r="D107" s="1"/>
      <c r="E107" s="15">
        <f>E105*70%</f>
        <v>5530</v>
      </c>
    </row>
    <row r="108" spans="1:5" x14ac:dyDescent="0.25">
      <c r="A108" s="2" t="s">
        <v>111</v>
      </c>
      <c r="B108" s="2"/>
      <c r="C108" s="2"/>
      <c r="D108" s="58"/>
      <c r="E108" s="27">
        <f>E105*30%</f>
        <v>2370</v>
      </c>
    </row>
    <row r="109" spans="1:5" x14ac:dyDescent="0.25">
      <c r="E109" s="14"/>
    </row>
    <row r="110" spans="1:5" x14ac:dyDescent="0.25">
      <c r="E110" s="14"/>
    </row>
    <row r="111" spans="1:5" ht="13" x14ac:dyDescent="0.3">
      <c r="D111" s="1"/>
      <c r="E111" s="15"/>
    </row>
    <row r="112" spans="1:5" x14ac:dyDescent="0.25">
      <c r="E112" s="14"/>
    </row>
    <row r="113" spans="5:5" x14ac:dyDescent="0.25">
      <c r="E113" s="14"/>
    </row>
    <row r="114" spans="5:5" x14ac:dyDescent="0.25">
      <c r="E114" s="14"/>
    </row>
    <row r="115" spans="5:5" x14ac:dyDescent="0.25">
      <c r="E115" s="14"/>
    </row>
  </sheetData>
  <mergeCells count="4">
    <mergeCell ref="B54:D54"/>
    <mergeCell ref="A56:B56"/>
    <mergeCell ref="B57:D57"/>
    <mergeCell ref="B84:D84"/>
  </mergeCells>
  <phoneticPr fontId="3" type="noConversion"/>
  <pageMargins left="0.75" right="0.75" top="1" bottom="1" header="0.5" footer="0.5"/>
  <pageSetup paperSize="9" scale="94" fitToHeight="2" orientation="portrait" r:id="rId1"/>
  <headerFooter alignWithMargins="0">
    <oddHeader>&amp;R&amp;"Tahoma,Bold"Annexure-2E</oddHeader>
    <oddFooter>&amp;R5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2"/>
  <sheetViews>
    <sheetView workbookViewId="0">
      <selection activeCell="B127" sqref="B127"/>
    </sheetView>
  </sheetViews>
  <sheetFormatPr defaultRowHeight="12.5" x14ac:dyDescent="0.25"/>
  <cols>
    <col min="1" max="1" width="9" customWidth="1"/>
    <col min="2" max="2" width="36.54296875" customWidth="1"/>
    <col min="3" max="3" width="13.90625" customWidth="1"/>
    <col min="4" max="4" width="12.36328125" customWidth="1"/>
    <col min="5" max="5" width="12.54296875" customWidth="1"/>
  </cols>
  <sheetData>
    <row r="1" spans="1:6" ht="13" x14ac:dyDescent="0.3">
      <c r="A1" s="1" t="s">
        <v>97</v>
      </c>
      <c r="C1" s="4"/>
    </row>
    <row r="2" spans="1:6" ht="13" x14ac:dyDescent="0.3">
      <c r="A2" s="1"/>
      <c r="C2" s="4"/>
    </row>
    <row r="3" spans="1:6" ht="13" x14ac:dyDescent="0.3">
      <c r="A3" s="1" t="s">
        <v>98</v>
      </c>
      <c r="B3" s="1" t="s">
        <v>89</v>
      </c>
      <c r="D3" s="1"/>
      <c r="E3" s="1"/>
      <c r="F3" s="15"/>
    </row>
    <row r="4" spans="1:6" ht="13.5" thickBot="1" x14ac:dyDescent="0.35">
      <c r="A4" s="1"/>
      <c r="F4" s="14"/>
    </row>
    <row r="5" spans="1:6" ht="13.5" thickBot="1" x14ac:dyDescent="0.35">
      <c r="A5" s="1"/>
      <c r="B5" s="55" t="s">
        <v>79</v>
      </c>
      <c r="C5" s="46" t="s">
        <v>19</v>
      </c>
      <c r="D5" s="46" t="s">
        <v>20</v>
      </c>
      <c r="E5" s="46" t="s">
        <v>21</v>
      </c>
      <c r="F5" s="56" t="s">
        <v>22</v>
      </c>
    </row>
    <row r="6" spans="1:6" ht="13" x14ac:dyDescent="0.3">
      <c r="A6" s="1"/>
      <c r="B6" s="53">
        <v>1</v>
      </c>
      <c r="C6" s="45" t="s">
        <v>80</v>
      </c>
      <c r="D6" s="45">
        <v>300</v>
      </c>
      <c r="E6" s="45">
        <v>1</v>
      </c>
      <c r="F6" s="54">
        <f>E6*D6</f>
        <v>300</v>
      </c>
    </row>
    <row r="7" spans="1:6" ht="13" x14ac:dyDescent="0.3">
      <c r="A7" s="1"/>
      <c r="B7" s="43"/>
      <c r="C7" s="7" t="s">
        <v>81</v>
      </c>
      <c r="D7" s="7"/>
      <c r="E7" s="7"/>
      <c r="F7" s="47">
        <f>E7*D7</f>
        <v>0</v>
      </c>
    </row>
    <row r="8" spans="1:6" ht="13" x14ac:dyDescent="0.3">
      <c r="A8" s="1"/>
      <c r="B8" s="43">
        <v>2</v>
      </c>
      <c r="C8" s="7" t="s">
        <v>87</v>
      </c>
      <c r="D8" s="7">
        <v>25</v>
      </c>
      <c r="E8" s="7">
        <v>20</v>
      </c>
      <c r="F8" s="47">
        <f>E8*D8</f>
        <v>500</v>
      </c>
    </row>
    <row r="9" spans="1:6" ht="13" x14ac:dyDescent="0.3">
      <c r="A9" s="1"/>
      <c r="B9" s="43">
        <v>3</v>
      </c>
      <c r="C9" s="7" t="s">
        <v>82</v>
      </c>
      <c r="D9" s="7">
        <v>70</v>
      </c>
      <c r="E9" s="7">
        <v>30</v>
      </c>
      <c r="F9" s="47">
        <f>E9*D9</f>
        <v>2100</v>
      </c>
    </row>
    <row r="10" spans="1:6" ht="13" x14ac:dyDescent="0.3">
      <c r="A10" s="1"/>
      <c r="B10" s="43"/>
      <c r="C10" s="5" t="s">
        <v>83</v>
      </c>
      <c r="D10" s="7"/>
      <c r="E10" s="7"/>
      <c r="F10" s="47">
        <f>SUM(F6:F9)</f>
        <v>2900</v>
      </c>
    </row>
    <row r="11" spans="1:6" ht="13" x14ac:dyDescent="0.3">
      <c r="A11" s="1"/>
      <c r="B11" s="48"/>
      <c r="C11" s="10"/>
      <c r="D11" s="7"/>
      <c r="E11" s="7"/>
      <c r="F11" s="49"/>
    </row>
    <row r="12" spans="1:6" ht="13.5" thickBot="1" x14ac:dyDescent="0.35">
      <c r="A12" s="1"/>
      <c r="B12" s="50" t="s">
        <v>84</v>
      </c>
      <c r="C12" s="51"/>
      <c r="D12" s="52"/>
      <c r="E12" s="52"/>
      <c r="F12" s="44">
        <v>1</v>
      </c>
    </row>
    <row r="13" spans="1:6" ht="13" x14ac:dyDescent="0.3">
      <c r="A13" s="1"/>
      <c r="B13" s="1" t="s">
        <v>85</v>
      </c>
      <c r="C13" s="1"/>
      <c r="D13" s="1"/>
      <c r="E13" s="1"/>
      <c r="F13" s="15">
        <f>F10*F12</f>
        <v>2900</v>
      </c>
    </row>
    <row r="14" spans="1:6" ht="13" x14ac:dyDescent="0.3">
      <c r="A14" s="1"/>
      <c r="B14" s="1" t="s">
        <v>66</v>
      </c>
      <c r="C14" s="1"/>
      <c r="D14" s="1"/>
      <c r="E14" s="1"/>
      <c r="F14" s="15">
        <v>0</v>
      </c>
    </row>
    <row r="15" spans="1:6" ht="13" x14ac:dyDescent="0.3">
      <c r="A15" s="1"/>
      <c r="B15" s="1" t="s">
        <v>88</v>
      </c>
      <c r="C15" s="1"/>
      <c r="D15" s="1"/>
      <c r="E15" s="1"/>
      <c r="F15" s="15">
        <v>0</v>
      </c>
    </row>
    <row r="16" spans="1:6" ht="13" x14ac:dyDescent="0.3">
      <c r="A16" s="1"/>
      <c r="B16" s="1" t="s">
        <v>86</v>
      </c>
      <c r="C16" s="1"/>
      <c r="D16" s="1"/>
      <c r="E16" s="1"/>
      <c r="F16" s="15">
        <f>F15+F14+F13</f>
        <v>2900</v>
      </c>
    </row>
    <row r="17" spans="1:6" ht="13" x14ac:dyDescent="0.3">
      <c r="A17" s="1"/>
      <c r="B17" s="1" t="s">
        <v>115</v>
      </c>
      <c r="F17" s="15">
        <f>F16*70%</f>
        <v>2029.9999999999998</v>
      </c>
    </row>
    <row r="18" spans="1:6" ht="13" x14ac:dyDescent="0.3">
      <c r="A18" s="1"/>
      <c r="B18" s="2" t="s">
        <v>116</v>
      </c>
      <c r="F18" s="14">
        <f>F16*30%</f>
        <v>870</v>
      </c>
    </row>
    <row r="19" spans="1:6" ht="13" x14ac:dyDescent="0.3">
      <c r="A19" s="1"/>
      <c r="B19" s="2"/>
      <c r="F19" s="14"/>
    </row>
    <row r="20" spans="1:6" ht="13" x14ac:dyDescent="0.3">
      <c r="A20" s="1" t="s">
        <v>99</v>
      </c>
      <c r="B20" s="1" t="s">
        <v>100</v>
      </c>
      <c r="F20" s="14"/>
    </row>
    <row r="21" spans="1:6" x14ac:dyDescent="0.25">
      <c r="A21" s="39" t="s">
        <v>76</v>
      </c>
    </row>
    <row r="22" spans="1:6" x14ac:dyDescent="0.25">
      <c r="A22" t="s">
        <v>77</v>
      </c>
    </row>
    <row r="23" spans="1:6" ht="13" x14ac:dyDescent="0.3">
      <c r="A23" s="1" t="s">
        <v>101</v>
      </c>
    </row>
    <row r="24" spans="1:6" ht="13" x14ac:dyDescent="0.3">
      <c r="A24" s="5" t="s">
        <v>18</v>
      </c>
      <c r="B24" s="5" t="s">
        <v>19</v>
      </c>
      <c r="C24" s="5" t="s">
        <v>20</v>
      </c>
      <c r="D24" s="5" t="s">
        <v>21</v>
      </c>
      <c r="E24" s="6" t="s">
        <v>22</v>
      </c>
    </row>
    <row r="25" spans="1:6" x14ac:dyDescent="0.25">
      <c r="A25" s="7"/>
      <c r="B25" s="7" t="s">
        <v>23</v>
      </c>
      <c r="C25" s="7">
        <v>300</v>
      </c>
      <c r="D25" s="7">
        <v>1</v>
      </c>
      <c r="E25" s="8">
        <v>300</v>
      </c>
    </row>
    <row r="26" spans="1:6" x14ac:dyDescent="0.25">
      <c r="A26" s="7"/>
      <c r="B26" s="7" t="s">
        <v>24</v>
      </c>
      <c r="C26" s="7"/>
      <c r="D26" s="7"/>
      <c r="E26" s="8"/>
    </row>
    <row r="27" spans="1:6" x14ac:dyDescent="0.25">
      <c r="A27" s="7"/>
      <c r="B27" s="7" t="s">
        <v>25</v>
      </c>
      <c r="C27" s="7">
        <v>8</v>
      </c>
      <c r="D27" s="7">
        <v>30</v>
      </c>
      <c r="E27" s="8">
        <f>D27*C27</f>
        <v>240</v>
      </c>
    </row>
    <row r="28" spans="1:6" x14ac:dyDescent="0.25">
      <c r="A28" s="7"/>
      <c r="B28" s="7" t="s">
        <v>26</v>
      </c>
      <c r="C28" s="7">
        <v>80</v>
      </c>
      <c r="D28" s="7">
        <v>35</v>
      </c>
      <c r="E28" s="8">
        <f>D28*C28</f>
        <v>2800</v>
      </c>
    </row>
    <row r="29" spans="1:6" x14ac:dyDescent="0.25">
      <c r="A29" s="9"/>
      <c r="B29" s="35" t="s">
        <v>27</v>
      </c>
      <c r="C29" s="7">
        <v>150</v>
      </c>
      <c r="D29" s="7">
        <v>1</v>
      </c>
      <c r="E29" s="8">
        <f>D29*C29</f>
        <v>150</v>
      </c>
    </row>
    <row r="30" spans="1:6" ht="13" x14ac:dyDescent="0.3">
      <c r="A30" s="11" t="s">
        <v>28</v>
      </c>
      <c r="B30" s="12"/>
      <c r="C30" s="13"/>
      <c r="D30" s="13"/>
      <c r="E30" s="6">
        <f>SUM(E25:E29)</f>
        <v>3490</v>
      </c>
    </row>
    <row r="31" spans="1:6" x14ac:dyDescent="0.25">
      <c r="E31" s="14"/>
    </row>
    <row r="32" spans="1:6" x14ac:dyDescent="0.25">
      <c r="A32" s="2" t="s">
        <v>78</v>
      </c>
      <c r="E32" s="14">
        <v>4</v>
      </c>
      <c r="F32" s="36"/>
    </row>
    <row r="33" spans="1:6" x14ac:dyDescent="0.25">
      <c r="A33" s="2" t="s">
        <v>74</v>
      </c>
      <c r="E33" s="14">
        <v>8</v>
      </c>
      <c r="F33" s="36"/>
    </row>
    <row r="34" spans="1:6" ht="13" x14ac:dyDescent="0.3">
      <c r="A34" s="1" t="s">
        <v>29</v>
      </c>
      <c r="B34" s="1"/>
      <c r="C34" s="1"/>
      <c r="D34" s="1"/>
      <c r="E34" s="15">
        <f>E30*E33</f>
        <v>27920</v>
      </c>
      <c r="F34" s="36"/>
    </row>
    <row r="35" spans="1:6" x14ac:dyDescent="0.25">
      <c r="E35" s="14"/>
      <c r="F35" s="36"/>
    </row>
    <row r="36" spans="1:6" x14ac:dyDescent="0.25">
      <c r="A36" t="s">
        <v>30</v>
      </c>
      <c r="C36">
        <v>600</v>
      </c>
      <c r="D36">
        <v>2</v>
      </c>
      <c r="E36" s="14">
        <f>C36*D36</f>
        <v>1200</v>
      </c>
      <c r="F36" s="36"/>
    </row>
    <row r="37" spans="1:6" x14ac:dyDescent="0.25">
      <c r="A37" t="s">
        <v>31</v>
      </c>
      <c r="E37" s="14">
        <v>2000</v>
      </c>
      <c r="F37" s="36"/>
    </row>
    <row r="38" spans="1:6" x14ac:dyDescent="0.25">
      <c r="A38" t="s">
        <v>32</v>
      </c>
      <c r="E38" s="14">
        <v>4000</v>
      </c>
      <c r="F38" s="36"/>
    </row>
    <row r="39" spans="1:6" x14ac:dyDescent="0.25">
      <c r="A39" s="2" t="s">
        <v>33</v>
      </c>
      <c r="C39">
        <v>150</v>
      </c>
      <c r="D39">
        <v>5</v>
      </c>
      <c r="E39" s="14">
        <f>C39*D39</f>
        <v>750</v>
      </c>
      <c r="F39" s="36"/>
    </row>
    <row r="40" spans="1:6" x14ac:dyDescent="0.25">
      <c r="F40" s="36"/>
    </row>
    <row r="41" spans="1:6" ht="13" x14ac:dyDescent="0.3">
      <c r="A41" s="1" t="s">
        <v>34</v>
      </c>
      <c r="B41" s="1"/>
      <c r="C41" s="1"/>
      <c r="D41" s="1"/>
      <c r="E41" s="15">
        <f>E34+E36+E37+E38+E39</f>
        <v>35870</v>
      </c>
      <c r="F41" s="37"/>
    </row>
    <row r="42" spans="1:6" x14ac:dyDescent="0.25">
      <c r="E42" s="14"/>
      <c r="F42" s="36"/>
    </row>
    <row r="43" spans="1:6" ht="13" x14ac:dyDescent="0.3">
      <c r="A43" s="1" t="s">
        <v>112</v>
      </c>
      <c r="B43" s="1"/>
      <c r="C43" s="1"/>
      <c r="D43" s="1"/>
      <c r="E43" s="15">
        <f>E41*70%</f>
        <v>25109</v>
      </c>
      <c r="F43" s="36"/>
    </row>
    <row r="44" spans="1:6" ht="13" x14ac:dyDescent="0.3">
      <c r="A44" s="2" t="s">
        <v>111</v>
      </c>
      <c r="B44" s="2"/>
      <c r="C44" s="2"/>
      <c r="D44" s="58"/>
      <c r="E44" s="27">
        <f>E41*30%</f>
        <v>10761</v>
      </c>
      <c r="F44" s="38"/>
    </row>
    <row r="45" spans="1:6" ht="13" x14ac:dyDescent="0.3">
      <c r="A45" s="1"/>
      <c r="B45" s="1"/>
      <c r="C45" s="1"/>
      <c r="D45" s="16"/>
      <c r="E45" s="15"/>
      <c r="F45" s="1"/>
    </row>
    <row r="46" spans="1:6" ht="13" x14ac:dyDescent="0.3">
      <c r="A46" s="1" t="s">
        <v>35</v>
      </c>
      <c r="B46" s="1"/>
      <c r="C46" s="1"/>
      <c r="D46" s="16"/>
      <c r="E46" s="15"/>
    </row>
    <row r="47" spans="1:6" ht="13" x14ac:dyDescent="0.3">
      <c r="A47" s="1" t="s">
        <v>36</v>
      </c>
      <c r="B47" s="1"/>
      <c r="C47" s="1"/>
      <c r="D47" s="16"/>
      <c r="E47" s="15"/>
    </row>
    <row r="48" spans="1:6" ht="13" x14ac:dyDescent="0.3">
      <c r="A48" s="1"/>
      <c r="B48" s="1"/>
      <c r="C48" s="1"/>
      <c r="D48" s="16"/>
      <c r="E48" s="15"/>
    </row>
    <row r="49" spans="1:5" ht="13" x14ac:dyDescent="0.3">
      <c r="A49" s="1" t="s">
        <v>102</v>
      </c>
      <c r="E49" s="14"/>
    </row>
    <row r="50" spans="1:5" ht="13" x14ac:dyDescent="0.3">
      <c r="A50" s="1" t="s">
        <v>103</v>
      </c>
      <c r="B50" s="1"/>
      <c r="C50" s="1"/>
      <c r="D50" s="1"/>
      <c r="E50" s="15"/>
    </row>
    <row r="51" spans="1:5" ht="13" x14ac:dyDescent="0.3">
      <c r="A51" s="1" t="s">
        <v>75</v>
      </c>
      <c r="B51" s="1"/>
      <c r="C51" s="1"/>
      <c r="D51" s="4"/>
      <c r="E51" s="15"/>
    </row>
    <row r="52" spans="1:5" ht="13" x14ac:dyDescent="0.3">
      <c r="A52" s="1"/>
      <c r="B52" s="1"/>
      <c r="C52" s="1"/>
      <c r="D52" s="4"/>
      <c r="E52" s="15"/>
    </row>
    <row r="53" spans="1:5" ht="13" x14ac:dyDescent="0.3">
      <c r="A53" s="1" t="s">
        <v>37</v>
      </c>
      <c r="E53" s="14"/>
    </row>
    <row r="54" spans="1:5" ht="13" x14ac:dyDescent="0.3">
      <c r="A54" s="5" t="s">
        <v>38</v>
      </c>
      <c r="B54" s="5" t="s">
        <v>39</v>
      </c>
      <c r="C54" s="5" t="s">
        <v>20</v>
      </c>
      <c r="D54" s="5" t="s">
        <v>40</v>
      </c>
      <c r="E54" s="6" t="s">
        <v>22</v>
      </c>
    </row>
    <row r="55" spans="1:5" ht="13" x14ac:dyDescent="0.3">
      <c r="A55" s="5"/>
      <c r="B55" s="5" t="s">
        <v>41</v>
      </c>
      <c r="C55" s="5"/>
      <c r="D55" s="5"/>
      <c r="E55" s="6"/>
    </row>
    <row r="56" spans="1:5" x14ac:dyDescent="0.25">
      <c r="A56" s="17"/>
      <c r="B56" s="18" t="s">
        <v>42</v>
      </c>
      <c r="C56" s="19">
        <v>50</v>
      </c>
      <c r="D56" s="17">
        <v>2</v>
      </c>
      <c r="E56" s="19">
        <f t="shared" ref="E56:E64" si="0">C56*D56</f>
        <v>100</v>
      </c>
    </row>
    <row r="57" spans="1:5" x14ac:dyDescent="0.25">
      <c r="A57" s="18"/>
      <c r="B57" s="18" t="s">
        <v>43</v>
      </c>
      <c r="C57" s="20">
        <v>6</v>
      </c>
      <c r="D57" s="18">
        <v>1</v>
      </c>
      <c r="E57" s="19">
        <f t="shared" si="0"/>
        <v>6</v>
      </c>
    </row>
    <row r="58" spans="1:5" x14ac:dyDescent="0.25">
      <c r="A58" s="18"/>
      <c r="B58" s="21" t="s">
        <v>44</v>
      </c>
      <c r="C58" s="20">
        <v>25</v>
      </c>
      <c r="D58" s="18">
        <v>3.5</v>
      </c>
      <c r="E58" s="19">
        <f t="shared" si="0"/>
        <v>87.5</v>
      </c>
    </row>
    <row r="59" spans="1:5" x14ac:dyDescent="0.25">
      <c r="A59" s="18"/>
      <c r="B59" s="21" t="s">
        <v>45</v>
      </c>
      <c r="C59" s="20">
        <v>20</v>
      </c>
      <c r="D59" s="18">
        <v>2</v>
      </c>
      <c r="E59" s="19">
        <f t="shared" si="0"/>
        <v>40</v>
      </c>
    </row>
    <row r="60" spans="1:5" ht="13.5" customHeight="1" x14ac:dyDescent="0.25">
      <c r="A60" s="18"/>
      <c r="B60" s="21" t="s">
        <v>46</v>
      </c>
      <c r="C60" s="20">
        <v>110</v>
      </c>
      <c r="D60" s="18">
        <v>0.5</v>
      </c>
      <c r="E60" s="19">
        <f t="shared" si="0"/>
        <v>55</v>
      </c>
    </row>
    <row r="61" spans="1:5" ht="15" customHeight="1" x14ac:dyDescent="0.25">
      <c r="A61" s="18"/>
      <c r="B61" s="21" t="s">
        <v>47</v>
      </c>
      <c r="C61" s="20">
        <v>40</v>
      </c>
      <c r="D61" s="18">
        <v>2</v>
      </c>
      <c r="E61" s="19">
        <f t="shared" si="0"/>
        <v>80</v>
      </c>
    </row>
    <row r="62" spans="1:5" ht="15" customHeight="1" x14ac:dyDescent="0.25">
      <c r="A62" s="18"/>
      <c r="B62" s="21" t="s">
        <v>48</v>
      </c>
      <c r="C62" s="20">
        <v>100</v>
      </c>
      <c r="D62" s="18">
        <v>0.5</v>
      </c>
      <c r="E62" s="19">
        <f t="shared" si="0"/>
        <v>50</v>
      </c>
    </row>
    <row r="63" spans="1:5" x14ac:dyDescent="0.25">
      <c r="A63" s="18"/>
      <c r="B63" s="21" t="s">
        <v>49</v>
      </c>
      <c r="C63" s="20">
        <v>6</v>
      </c>
      <c r="D63" s="18">
        <v>2</v>
      </c>
      <c r="E63" s="19">
        <f t="shared" si="0"/>
        <v>12</v>
      </c>
    </row>
    <row r="64" spans="1:5" x14ac:dyDescent="0.25">
      <c r="A64" s="18"/>
      <c r="B64" s="18" t="s">
        <v>50</v>
      </c>
      <c r="C64" s="20">
        <v>3</v>
      </c>
      <c r="D64" s="18">
        <v>200</v>
      </c>
      <c r="E64" s="19">
        <f t="shared" si="0"/>
        <v>600</v>
      </c>
    </row>
    <row r="65" spans="1:6" x14ac:dyDescent="0.25">
      <c r="A65" s="18"/>
      <c r="B65" s="18" t="s">
        <v>51</v>
      </c>
      <c r="C65" s="20"/>
      <c r="D65" s="18"/>
      <c r="E65" s="19">
        <v>500</v>
      </c>
    </row>
    <row r="66" spans="1:6" x14ac:dyDescent="0.25">
      <c r="A66" s="22"/>
      <c r="B66" s="18" t="s">
        <v>52</v>
      </c>
      <c r="C66" s="20">
        <v>150</v>
      </c>
      <c r="D66" s="18">
        <v>1</v>
      </c>
      <c r="E66" s="19">
        <f>C66*D66</f>
        <v>150</v>
      </c>
    </row>
    <row r="67" spans="1:6" ht="13.5" customHeight="1" x14ac:dyDescent="0.25">
      <c r="A67" s="18"/>
      <c r="B67" s="18" t="s">
        <v>53</v>
      </c>
      <c r="C67" s="20">
        <v>500</v>
      </c>
      <c r="D67" s="18">
        <v>1</v>
      </c>
      <c r="E67" s="19">
        <f>C67*D67</f>
        <v>500</v>
      </c>
      <c r="F67" s="2"/>
    </row>
    <row r="68" spans="1:6" ht="12.75" customHeight="1" x14ac:dyDescent="0.25">
      <c r="A68" s="18"/>
      <c r="B68" s="18" t="s">
        <v>54</v>
      </c>
      <c r="C68" s="20">
        <v>110</v>
      </c>
      <c r="D68" s="18">
        <v>3</v>
      </c>
      <c r="E68" s="19">
        <f>C68*D68</f>
        <v>330</v>
      </c>
      <c r="F68" s="2"/>
    </row>
    <row r="69" spans="1:6" x14ac:dyDescent="0.25">
      <c r="A69" s="18"/>
      <c r="B69" s="18"/>
      <c r="C69" s="20"/>
      <c r="D69" s="18"/>
      <c r="E69" s="19"/>
      <c r="F69" s="2"/>
    </row>
    <row r="70" spans="1:6" ht="13" x14ac:dyDescent="0.25">
      <c r="A70" s="18"/>
      <c r="B70" s="101" t="s">
        <v>55</v>
      </c>
      <c r="C70" s="101"/>
      <c r="D70" s="101"/>
      <c r="E70" s="24">
        <f>SUM(E56:E68)</f>
        <v>2510.5</v>
      </c>
      <c r="F70" s="2"/>
    </row>
    <row r="71" spans="1:6" ht="13" x14ac:dyDescent="0.25">
      <c r="A71" s="18"/>
      <c r="B71" s="23"/>
      <c r="C71" s="23"/>
      <c r="D71" s="23"/>
      <c r="E71" s="24"/>
    </row>
    <row r="72" spans="1:6" ht="13" x14ac:dyDescent="0.25">
      <c r="A72" s="102" t="s">
        <v>56</v>
      </c>
      <c r="B72" s="103"/>
      <c r="C72" s="25">
        <f>+E70</f>
        <v>2510.5</v>
      </c>
      <c r="D72" s="23">
        <v>3</v>
      </c>
      <c r="E72" s="24">
        <f>C72*D72</f>
        <v>7531.5</v>
      </c>
    </row>
    <row r="73" spans="1:6" ht="13" x14ac:dyDescent="0.3">
      <c r="A73" s="26"/>
      <c r="B73" s="104"/>
      <c r="C73" s="104"/>
      <c r="D73" s="104"/>
      <c r="E73" s="6"/>
    </row>
    <row r="74" spans="1:6" x14ac:dyDescent="0.25">
      <c r="A74" s="2"/>
      <c r="B74" s="2"/>
      <c r="C74" s="2"/>
      <c r="D74" s="2"/>
      <c r="E74" s="27"/>
    </row>
    <row r="75" spans="1:6" ht="13" x14ac:dyDescent="0.3">
      <c r="A75" s="1" t="s">
        <v>113</v>
      </c>
      <c r="B75" s="1"/>
      <c r="C75" s="28"/>
      <c r="D75" s="1"/>
      <c r="E75" s="15">
        <f>E72*0.7</f>
        <v>5272.0499999999993</v>
      </c>
    </row>
    <row r="76" spans="1:6" x14ac:dyDescent="0.25">
      <c r="A76" s="2" t="s">
        <v>111</v>
      </c>
      <c r="B76" s="2"/>
      <c r="C76" s="57"/>
      <c r="D76" s="2"/>
      <c r="E76" s="27">
        <f>E72*0.3</f>
        <v>2259.4499999999998</v>
      </c>
    </row>
    <row r="77" spans="1:6" x14ac:dyDescent="0.25">
      <c r="E77" s="14"/>
    </row>
    <row r="78" spans="1:6" x14ac:dyDescent="0.25">
      <c r="A78" t="s">
        <v>57</v>
      </c>
      <c r="E78" s="14"/>
    </row>
    <row r="79" spans="1:6" x14ac:dyDescent="0.25">
      <c r="A79" s="29" t="s">
        <v>58</v>
      </c>
      <c r="B79" s="29"/>
      <c r="C79" s="29"/>
      <c r="D79" s="29"/>
      <c r="E79" s="30"/>
    </row>
    <row r="80" spans="1:6" x14ac:dyDescent="0.25">
      <c r="E80" s="14"/>
    </row>
    <row r="81" spans="1:5" ht="13" x14ac:dyDescent="0.3">
      <c r="A81" s="1" t="s">
        <v>104</v>
      </c>
      <c r="E81" s="27"/>
    </row>
    <row r="82" spans="1:5" ht="13" x14ac:dyDescent="0.3">
      <c r="A82" s="1"/>
      <c r="B82" s="1"/>
      <c r="C82" s="1"/>
      <c r="D82" s="1"/>
      <c r="E82" s="27"/>
    </row>
    <row r="83" spans="1:5" ht="13" x14ac:dyDescent="0.3">
      <c r="A83" s="1" t="s">
        <v>59</v>
      </c>
      <c r="E83" s="14"/>
    </row>
    <row r="84" spans="1:5" ht="13" x14ac:dyDescent="0.3">
      <c r="A84" s="5" t="s">
        <v>38</v>
      </c>
      <c r="B84" s="5" t="s">
        <v>39</v>
      </c>
      <c r="C84" s="5" t="s">
        <v>20</v>
      </c>
      <c r="D84" s="5" t="s">
        <v>40</v>
      </c>
      <c r="E84" s="6" t="s">
        <v>22</v>
      </c>
    </row>
    <row r="85" spans="1:5" ht="13" x14ac:dyDescent="0.3">
      <c r="A85" s="5"/>
      <c r="B85" s="5" t="s">
        <v>60</v>
      </c>
      <c r="C85" s="5"/>
      <c r="D85" s="5"/>
      <c r="E85" s="6"/>
    </row>
    <row r="86" spans="1:5" x14ac:dyDescent="0.25">
      <c r="A86" s="17"/>
      <c r="B86" s="18" t="s">
        <v>42</v>
      </c>
      <c r="C86" s="19">
        <v>50</v>
      </c>
      <c r="D86" s="17">
        <v>0.1</v>
      </c>
      <c r="E86" s="19">
        <f t="shared" ref="E86:E94" si="1">C86*D86</f>
        <v>5</v>
      </c>
    </row>
    <row r="87" spans="1:5" x14ac:dyDescent="0.25">
      <c r="A87" s="18"/>
      <c r="B87" s="18" t="s">
        <v>43</v>
      </c>
      <c r="C87" s="20">
        <v>6</v>
      </c>
      <c r="D87" s="18">
        <v>0.05</v>
      </c>
      <c r="E87" s="19">
        <f t="shared" si="1"/>
        <v>0.30000000000000004</v>
      </c>
    </row>
    <row r="88" spans="1:5" x14ac:dyDescent="0.25">
      <c r="A88" s="18"/>
      <c r="B88" s="21" t="s">
        <v>44</v>
      </c>
      <c r="C88" s="20">
        <v>25</v>
      </c>
      <c r="D88" s="18">
        <v>0.17499999999999999</v>
      </c>
      <c r="E88" s="19">
        <f t="shared" si="1"/>
        <v>4.375</v>
      </c>
    </row>
    <row r="89" spans="1:5" x14ac:dyDescent="0.25">
      <c r="A89" s="18"/>
      <c r="B89" s="21" t="s">
        <v>45</v>
      </c>
      <c r="C89" s="20">
        <v>20</v>
      </c>
      <c r="D89" s="18">
        <v>0.1</v>
      </c>
      <c r="E89" s="19">
        <f t="shared" si="1"/>
        <v>2</v>
      </c>
    </row>
    <row r="90" spans="1:5" ht="14.25" customHeight="1" x14ac:dyDescent="0.25">
      <c r="A90" s="18"/>
      <c r="B90" s="21" t="s">
        <v>46</v>
      </c>
      <c r="C90" s="20">
        <v>110</v>
      </c>
      <c r="D90" s="18">
        <v>2.5000000000000001E-2</v>
      </c>
      <c r="E90" s="19">
        <f t="shared" si="1"/>
        <v>2.75</v>
      </c>
    </row>
    <row r="91" spans="1:5" ht="12.75" customHeight="1" x14ac:dyDescent="0.25">
      <c r="A91" s="18"/>
      <c r="B91" s="21" t="s">
        <v>47</v>
      </c>
      <c r="C91" s="20">
        <v>40</v>
      </c>
      <c r="D91" s="18">
        <v>0.1</v>
      </c>
      <c r="E91" s="19">
        <f t="shared" si="1"/>
        <v>4</v>
      </c>
    </row>
    <row r="92" spans="1:5" ht="13.5" customHeight="1" x14ac:dyDescent="0.25">
      <c r="A92" s="18"/>
      <c r="B92" s="21" t="s">
        <v>48</v>
      </c>
      <c r="C92" s="20">
        <v>100</v>
      </c>
      <c r="D92" s="18">
        <v>2.5000000000000001E-2</v>
      </c>
      <c r="E92" s="19">
        <f t="shared" si="1"/>
        <v>2.5</v>
      </c>
    </row>
    <row r="93" spans="1:5" x14ac:dyDescent="0.25">
      <c r="A93" s="18"/>
      <c r="B93" s="21" t="s">
        <v>49</v>
      </c>
      <c r="C93" s="20">
        <v>6</v>
      </c>
      <c r="D93" s="18">
        <v>0.1</v>
      </c>
      <c r="E93" s="19">
        <f t="shared" si="1"/>
        <v>0.60000000000000009</v>
      </c>
    </row>
    <row r="94" spans="1:5" x14ac:dyDescent="0.25">
      <c r="A94" s="18"/>
      <c r="B94" s="18" t="s">
        <v>50</v>
      </c>
      <c r="C94" s="20">
        <v>3</v>
      </c>
      <c r="D94" s="18">
        <v>10</v>
      </c>
      <c r="E94" s="19">
        <f t="shared" si="1"/>
        <v>30</v>
      </c>
    </row>
    <row r="95" spans="1:5" x14ac:dyDescent="0.25">
      <c r="A95" s="18"/>
      <c r="B95" s="18" t="s">
        <v>51</v>
      </c>
      <c r="C95" s="20"/>
      <c r="D95" s="18"/>
      <c r="E95" s="19">
        <v>25</v>
      </c>
    </row>
    <row r="96" spans="1:5" x14ac:dyDescent="0.25">
      <c r="A96" s="22"/>
      <c r="B96" s="18" t="s">
        <v>52</v>
      </c>
      <c r="C96" s="20">
        <v>150</v>
      </c>
      <c r="D96" s="18">
        <v>1</v>
      </c>
      <c r="E96" s="19">
        <f>C96*D96</f>
        <v>150</v>
      </c>
    </row>
    <row r="97" spans="1:7" ht="14.25" customHeight="1" x14ac:dyDescent="0.25">
      <c r="A97" s="18"/>
      <c r="B97" s="18" t="s">
        <v>53</v>
      </c>
      <c r="C97" s="20">
        <v>500</v>
      </c>
      <c r="D97" s="18">
        <v>1</v>
      </c>
      <c r="E97" s="19">
        <f>C97*D97</f>
        <v>500</v>
      </c>
    </row>
    <row r="98" spans="1:7" ht="14.25" customHeight="1" x14ac:dyDescent="0.25">
      <c r="A98" s="18"/>
      <c r="B98" s="18" t="s">
        <v>54</v>
      </c>
      <c r="C98" s="20">
        <v>110</v>
      </c>
      <c r="D98" s="18">
        <v>1</v>
      </c>
      <c r="E98" s="19">
        <f>C98*D98</f>
        <v>110</v>
      </c>
    </row>
    <row r="99" spans="1:7" x14ac:dyDescent="0.25">
      <c r="A99" s="18"/>
      <c r="B99" s="18"/>
      <c r="C99" s="20"/>
      <c r="D99" s="18"/>
      <c r="E99" s="19"/>
    </row>
    <row r="100" spans="1:7" ht="13" x14ac:dyDescent="0.25">
      <c r="A100" s="18"/>
      <c r="B100" s="101" t="s">
        <v>61</v>
      </c>
      <c r="C100" s="101"/>
      <c r="D100" s="101"/>
      <c r="E100" s="24">
        <f>SUM(E86:E98)</f>
        <v>836.52499999999998</v>
      </c>
    </row>
    <row r="101" spans="1:7" ht="13" x14ac:dyDescent="0.25">
      <c r="A101" s="18"/>
      <c r="B101" s="23"/>
      <c r="C101" s="23"/>
      <c r="D101" s="23"/>
      <c r="E101" s="24"/>
    </row>
    <row r="102" spans="1:7" ht="13" x14ac:dyDescent="0.3">
      <c r="A102" s="31"/>
      <c r="B102" s="32"/>
      <c r="C102" s="32"/>
      <c r="D102" s="32"/>
      <c r="E102" s="33"/>
    </row>
    <row r="103" spans="1:7" x14ac:dyDescent="0.25">
      <c r="A103" s="2" t="s">
        <v>62</v>
      </c>
      <c r="E103" s="14">
        <v>4</v>
      </c>
    </row>
    <row r="104" spans="1:7" ht="13" x14ac:dyDescent="0.3">
      <c r="A104" s="2" t="s">
        <v>63</v>
      </c>
      <c r="B104" s="1"/>
      <c r="C104" s="1"/>
      <c r="D104" s="1"/>
      <c r="E104" s="27">
        <f>E100</f>
        <v>836.52499999999998</v>
      </c>
    </row>
    <row r="105" spans="1:7" ht="13" x14ac:dyDescent="0.3">
      <c r="A105" s="1"/>
      <c r="B105" s="3" t="s">
        <v>9</v>
      </c>
      <c r="C105" s="1"/>
      <c r="D105" s="1"/>
      <c r="E105" s="15">
        <f>E103*E104</f>
        <v>3346.1</v>
      </c>
    </row>
    <row r="106" spans="1:7" ht="13" x14ac:dyDescent="0.3">
      <c r="A106" s="1"/>
      <c r="B106" s="1"/>
      <c r="C106" s="1"/>
      <c r="D106" s="1"/>
      <c r="E106" s="15"/>
    </row>
    <row r="107" spans="1:7" ht="13" x14ac:dyDescent="0.3">
      <c r="A107" s="1" t="s">
        <v>113</v>
      </c>
      <c r="B107" s="1"/>
      <c r="C107" s="28"/>
      <c r="D107" s="1"/>
      <c r="E107" s="15">
        <f>E105*0.7</f>
        <v>2342.27</v>
      </c>
      <c r="G107" s="14"/>
    </row>
    <row r="108" spans="1:7" x14ac:dyDescent="0.25">
      <c r="A108" s="2" t="s">
        <v>111</v>
      </c>
      <c r="B108" s="2"/>
      <c r="C108" s="57"/>
      <c r="D108" s="2"/>
      <c r="E108" s="27">
        <f>E105*0.3</f>
        <v>1003.8299999999999</v>
      </c>
    </row>
    <row r="109" spans="1:7" ht="13" x14ac:dyDescent="0.3">
      <c r="A109" s="1" t="s">
        <v>9</v>
      </c>
      <c r="B109" s="1" t="s">
        <v>114</v>
      </c>
      <c r="C109" s="28"/>
      <c r="D109" s="1"/>
      <c r="E109" s="15">
        <f>E107+E75</f>
        <v>7614.32</v>
      </c>
    </row>
    <row r="110" spans="1:7" ht="13" x14ac:dyDescent="0.3">
      <c r="A110" s="1"/>
      <c r="B110" s="1"/>
      <c r="C110" s="28"/>
      <c r="D110" s="1"/>
      <c r="E110" s="15"/>
    </row>
    <row r="111" spans="1:7" x14ac:dyDescent="0.25">
      <c r="E111" s="14"/>
    </row>
    <row r="112" spans="1:7" ht="13" x14ac:dyDescent="0.3">
      <c r="A112" s="1" t="s">
        <v>105</v>
      </c>
      <c r="B112" s="1"/>
    </row>
    <row r="113" spans="1:7" ht="13" x14ac:dyDescent="0.3">
      <c r="B113" s="1"/>
    </row>
    <row r="114" spans="1:7" ht="13" x14ac:dyDescent="0.3">
      <c r="A114" s="5" t="s">
        <v>18</v>
      </c>
      <c r="B114" s="5" t="s">
        <v>19</v>
      </c>
      <c r="C114" s="5" t="s">
        <v>20</v>
      </c>
      <c r="D114" s="5" t="s">
        <v>21</v>
      </c>
      <c r="E114" s="6" t="s">
        <v>22</v>
      </c>
    </row>
    <row r="115" spans="1:7" x14ac:dyDescent="0.25">
      <c r="A115" s="7"/>
      <c r="B115" s="7" t="s">
        <v>23</v>
      </c>
      <c r="C115" s="7">
        <v>5000</v>
      </c>
      <c r="D115" s="7">
        <v>1</v>
      </c>
      <c r="E115" s="8">
        <v>300</v>
      </c>
    </row>
    <row r="116" spans="1:7" x14ac:dyDescent="0.25">
      <c r="A116" s="7"/>
      <c r="B116" s="34" t="s">
        <v>64</v>
      </c>
      <c r="C116" s="7">
        <v>40</v>
      </c>
      <c r="D116" s="7">
        <v>100</v>
      </c>
      <c r="E116" s="8">
        <f>D116*C116</f>
        <v>4000</v>
      </c>
    </row>
    <row r="117" spans="1:7" x14ac:dyDescent="0.25">
      <c r="A117" s="9"/>
      <c r="B117" s="10" t="s">
        <v>65</v>
      </c>
      <c r="C117" s="7">
        <v>30</v>
      </c>
      <c r="D117" s="7">
        <v>100</v>
      </c>
      <c r="E117" s="8">
        <f>D117*C117</f>
        <v>3000</v>
      </c>
    </row>
    <row r="118" spans="1:7" x14ac:dyDescent="0.25">
      <c r="A118" s="9"/>
      <c r="B118" s="10" t="s">
        <v>66</v>
      </c>
      <c r="C118" s="7">
        <v>600</v>
      </c>
      <c r="D118" s="7">
        <v>1</v>
      </c>
      <c r="E118" s="8">
        <f>D118*C118</f>
        <v>600</v>
      </c>
    </row>
    <row r="119" spans="1:7" ht="13" x14ac:dyDescent="0.3">
      <c r="A119" s="11" t="s">
        <v>28</v>
      </c>
      <c r="B119" s="12"/>
      <c r="C119" s="13"/>
      <c r="D119" s="13"/>
      <c r="E119" s="6">
        <f>SUM(E115:E118)</f>
        <v>7900</v>
      </c>
    </row>
    <row r="120" spans="1:7" x14ac:dyDescent="0.25">
      <c r="E120" s="14"/>
    </row>
    <row r="121" spans="1:7" ht="13" x14ac:dyDescent="0.3">
      <c r="A121" s="1" t="s">
        <v>67</v>
      </c>
      <c r="B121" s="1"/>
      <c r="C121" s="15">
        <f>E119</f>
        <v>7900</v>
      </c>
      <c r="D121" s="1">
        <v>1</v>
      </c>
      <c r="E121" s="15">
        <f>C121*D121</f>
        <v>7900</v>
      </c>
    </row>
    <row r="122" spans="1:7" x14ac:dyDescent="0.25">
      <c r="E122" s="14"/>
    </row>
    <row r="123" spans="1:7" ht="13" x14ac:dyDescent="0.3">
      <c r="A123" s="1" t="s">
        <v>112</v>
      </c>
      <c r="B123" s="1"/>
      <c r="C123" s="1"/>
      <c r="D123" s="1"/>
      <c r="E123" s="15">
        <f>E121*70%</f>
        <v>5530</v>
      </c>
      <c r="G123" s="14"/>
    </row>
    <row r="124" spans="1:7" ht="13" x14ac:dyDescent="0.3">
      <c r="A124" s="2" t="s">
        <v>108</v>
      </c>
      <c r="B124" s="2"/>
      <c r="C124" s="2"/>
      <c r="D124" s="58"/>
      <c r="E124" s="27">
        <f>E121*30%</f>
        <v>2370</v>
      </c>
      <c r="F124" s="1"/>
    </row>
    <row r="125" spans="1:7" x14ac:dyDescent="0.25">
      <c r="E125" s="14"/>
    </row>
    <row r="126" spans="1:7" ht="13" x14ac:dyDescent="0.3">
      <c r="D126" s="1"/>
      <c r="E126" s="15"/>
    </row>
    <row r="127" spans="1:7" x14ac:dyDescent="0.25">
      <c r="E127" s="14"/>
    </row>
    <row r="129" spans="1:6" ht="13" x14ac:dyDescent="0.3">
      <c r="A129" s="40"/>
      <c r="B129" s="40"/>
      <c r="C129" s="29"/>
      <c r="D129" s="29"/>
      <c r="E129" s="29"/>
      <c r="F129" s="29"/>
    </row>
    <row r="130" spans="1:6" ht="13" x14ac:dyDescent="0.3">
      <c r="A130" s="29"/>
      <c r="B130" s="40"/>
      <c r="C130" s="29"/>
      <c r="D130" s="29"/>
      <c r="E130" s="29"/>
      <c r="F130" s="29"/>
    </row>
    <row r="131" spans="1:6" ht="13" x14ac:dyDescent="0.3">
      <c r="A131" s="40"/>
      <c r="B131" s="40"/>
      <c r="C131" s="40"/>
      <c r="D131" s="40"/>
      <c r="E131" s="33"/>
      <c r="F131" s="29"/>
    </row>
    <row r="132" spans="1:6" x14ac:dyDescent="0.25">
      <c r="A132" s="29"/>
      <c r="B132" s="29"/>
      <c r="C132" s="29"/>
      <c r="D132" s="29"/>
      <c r="E132" s="30"/>
      <c r="F132" s="29"/>
    </row>
    <row r="133" spans="1:6" x14ac:dyDescent="0.25">
      <c r="A133" s="29"/>
      <c r="B133" s="41"/>
      <c r="C133" s="29"/>
      <c r="D133" s="29"/>
      <c r="E133" s="30"/>
      <c r="F133" s="29"/>
    </row>
    <row r="134" spans="1:6" x14ac:dyDescent="0.25">
      <c r="A134" s="29"/>
      <c r="B134" s="41"/>
      <c r="C134" s="29"/>
      <c r="D134" s="29"/>
      <c r="E134" s="30"/>
      <c r="F134" s="29"/>
    </row>
    <row r="135" spans="1:6" x14ac:dyDescent="0.25">
      <c r="A135" s="29"/>
      <c r="B135" s="41"/>
      <c r="C135" s="29"/>
      <c r="D135" s="29"/>
      <c r="E135" s="30"/>
      <c r="F135" s="29"/>
    </row>
    <row r="136" spans="1:6" ht="13" x14ac:dyDescent="0.3">
      <c r="A136" s="42"/>
      <c r="B136" s="42"/>
      <c r="C136" s="42"/>
      <c r="D136" s="42"/>
      <c r="E136" s="33"/>
      <c r="F136" s="29"/>
    </row>
    <row r="137" spans="1:6" x14ac:dyDescent="0.25">
      <c r="A137" s="29"/>
      <c r="B137" s="29"/>
      <c r="C137" s="29"/>
      <c r="D137" s="29"/>
      <c r="E137" s="30"/>
      <c r="F137" s="29"/>
    </row>
    <row r="138" spans="1:6" ht="13" x14ac:dyDescent="0.3">
      <c r="A138" s="40"/>
      <c r="B138" s="40"/>
      <c r="C138" s="33"/>
      <c r="D138" s="40"/>
      <c r="E138" s="33"/>
      <c r="F138" s="29"/>
    </row>
    <row r="139" spans="1:6" x14ac:dyDescent="0.25">
      <c r="A139" s="29"/>
      <c r="B139" s="29"/>
      <c r="C139" s="29"/>
      <c r="D139" s="29"/>
      <c r="E139" s="30"/>
      <c r="F139" s="29"/>
    </row>
    <row r="140" spans="1:6" ht="13" x14ac:dyDescent="0.3">
      <c r="A140" s="40"/>
      <c r="B140" s="40"/>
      <c r="C140" s="40"/>
      <c r="D140" s="40"/>
      <c r="E140" s="33"/>
      <c r="F140" s="29"/>
    </row>
    <row r="141" spans="1:6" ht="13" x14ac:dyDescent="0.3">
      <c r="A141" s="40"/>
      <c r="B141" s="40"/>
      <c r="C141" s="40"/>
      <c r="D141" s="42"/>
      <c r="E141" s="33"/>
      <c r="F141" s="29"/>
    </row>
    <row r="142" spans="1:6" x14ac:dyDescent="0.25">
      <c r="A142" s="29"/>
      <c r="B142" s="29"/>
      <c r="C142" s="29"/>
      <c r="D142" s="29"/>
      <c r="E142" s="29"/>
      <c r="F142" s="29"/>
    </row>
  </sheetData>
  <mergeCells count="4">
    <mergeCell ref="B70:D70"/>
    <mergeCell ref="A72:B72"/>
    <mergeCell ref="B73:D73"/>
    <mergeCell ref="B100:D100"/>
  </mergeCells>
  <phoneticPr fontId="3" type="noConversion"/>
  <pageMargins left="0.75" right="0.75" top="1" bottom="1" header="0.5" footer="0.5"/>
  <pageSetup paperSize="9" scale="89" fitToHeight="2" orientation="portrait" r:id="rId1"/>
  <headerFooter alignWithMargins="0">
    <oddHeader>&amp;R&amp;"Tahoma,Bold"Annexure-2D</oddHeader>
    <oddFooter>&amp;R6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budget</vt:lpstr>
      <vt:lpstr>Chilli</vt:lpstr>
      <vt:lpstr>Mungbean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flusby</dc:creator>
  <cp:lastModifiedBy>Kether</cp:lastModifiedBy>
  <cp:lastPrinted>2007-08-21T03:49:37Z</cp:lastPrinted>
  <dcterms:created xsi:type="dcterms:W3CDTF">1996-10-14T23:33:28Z</dcterms:created>
  <dcterms:modified xsi:type="dcterms:W3CDTF">2019-02-07T10:55:24Z</dcterms:modified>
</cp:coreProperties>
</file>